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650" windowHeight="10680" activeTab="3"/>
  </bookViews>
  <sheets>
    <sheet name="Gömb C(r)" sheetId="1" r:id="rId1"/>
    <sheet name="Síkkondenzátor C(A)" sheetId="2" r:id="rId2"/>
    <sheet name="Síkkondenzátor C(d)" sheetId="3" r:id="rId3"/>
    <sheet name="Permittivitás" sheetId="4" r:id="rId4"/>
    <sheet name="Trimmer" sheetId="5" r:id="rId5"/>
    <sheet name="Üzemanyag-szonda" sheetId="6" r:id="rId6"/>
    <sheet name="Töltés" sheetId="7" r:id="rId7"/>
    <sheet name="Kisülés" sheetId="8" r:id="rId8"/>
  </sheets>
  <definedNames/>
  <calcPr fullCalcOnLoad="1"/>
</workbook>
</file>

<file path=xl/sharedStrings.xml><?xml version="1.0" encoding="utf-8"?>
<sst xmlns="http://schemas.openxmlformats.org/spreadsheetml/2006/main" count="55" uniqueCount="40">
  <si>
    <r>
      <t>e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(1)</t>
    </r>
  </si>
  <si>
    <r>
      <t>C</t>
    </r>
    <r>
      <rPr>
        <vertAlign val="subscript"/>
        <sz val="10"/>
        <rFont val="Arial"/>
        <family val="2"/>
      </rPr>
      <t>szám</t>
    </r>
    <r>
      <rPr>
        <sz val="10"/>
        <rFont val="Arial"/>
        <family val="0"/>
      </rPr>
      <t xml:space="preserve"> (pF)</t>
    </r>
  </si>
  <si>
    <r>
      <t>C</t>
    </r>
    <r>
      <rPr>
        <vertAlign val="subscript"/>
        <sz val="10"/>
        <rFont val="Arial"/>
        <family val="2"/>
      </rPr>
      <t>mért</t>
    </r>
    <r>
      <rPr>
        <sz val="10"/>
        <rFont val="Arial"/>
        <family val="0"/>
      </rPr>
      <t xml:space="preserve"> (pF)</t>
    </r>
  </si>
  <si>
    <t>PVC</t>
  </si>
  <si>
    <t>Étolaj (naprafofgóolaj)</t>
  </si>
  <si>
    <r>
      <t>r</t>
    </r>
    <r>
      <rPr>
        <sz val="10"/>
        <rFont val="Arial"/>
        <family val="0"/>
      </rPr>
      <t xml:space="preserve"> (cm)</t>
    </r>
  </si>
  <si>
    <t>Márvány</t>
  </si>
  <si>
    <r>
      <t>d</t>
    </r>
    <r>
      <rPr>
        <sz val="10"/>
        <rFont val="Arial"/>
        <family val="0"/>
      </rPr>
      <t xml:space="preserve"> (mm)</t>
    </r>
  </si>
  <si>
    <r>
      <t>A</t>
    </r>
    <r>
      <rPr>
        <sz val="10"/>
        <rFont val="Arial"/>
        <family val="0"/>
      </rPr>
      <t xml:space="preserve"> (dm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</si>
  <si>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Plexi</t>
  </si>
  <si>
    <r>
      <t>C</t>
    </r>
    <r>
      <rPr>
        <vertAlign val="subscript"/>
        <sz val="10"/>
        <rFont val="Arial"/>
        <family val="2"/>
      </rPr>
      <t>korr</t>
    </r>
    <r>
      <rPr>
        <sz val="10"/>
        <rFont val="Arial"/>
        <family val="0"/>
      </rPr>
      <t xml:space="preserve"> (pF)</t>
    </r>
  </si>
  <si>
    <r>
      <t>A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</si>
  <si>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r>
      <t>1/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(1/mm)</t>
    </r>
  </si>
  <si>
    <r>
      <t>d</t>
    </r>
    <r>
      <rPr>
        <sz val="10"/>
        <rFont val="Arial"/>
        <family val="0"/>
      </rPr>
      <t>·</t>
    </r>
    <r>
      <rPr>
        <i/>
        <sz val="10"/>
        <rFont val="Arial"/>
        <family val="2"/>
      </rPr>
      <t>C</t>
    </r>
    <r>
      <rPr>
        <vertAlign val="subscript"/>
        <sz val="10"/>
        <rFont val="Arial"/>
        <family val="2"/>
      </rPr>
      <t>korr</t>
    </r>
    <r>
      <rPr>
        <sz val="10"/>
        <rFont val="Arial"/>
        <family val="0"/>
      </rPr>
      <t xml:space="preserve"> (mm·pF)</t>
    </r>
  </si>
  <si>
    <r>
      <t>e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 xml:space="preserve"> (1)</t>
    </r>
  </si>
  <si>
    <t>3 … 3,6</t>
  </si>
  <si>
    <r>
      <t>C</t>
    </r>
    <r>
      <rPr>
        <vertAlign val="subscript"/>
        <sz val="10"/>
        <rFont val="Arial"/>
        <family val="2"/>
      </rPr>
      <t>0,szám</t>
    </r>
    <r>
      <rPr>
        <sz val="10"/>
        <rFont val="Arial"/>
        <family val="0"/>
      </rPr>
      <t xml:space="preserve"> (pF)</t>
    </r>
  </si>
  <si>
    <t>* Forrás: Függvénytáblázat, Budapest, Nemzeti Tankönyvkiadó, 2000., ISBN 963-19-0510-1</t>
  </si>
  <si>
    <t>fotó</t>
  </si>
  <si>
    <t>Étolaj</t>
  </si>
  <si>
    <r>
      <t>V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</si>
  <si>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</t>
    </r>
    <r>
      <rPr>
        <sz val="10"/>
        <rFont val="Arial"/>
        <family val="2"/>
      </rPr>
      <t xml:space="preserve"> (pF)</t>
    </r>
  </si>
  <si>
    <r>
      <t>t</t>
    </r>
    <r>
      <rPr>
        <sz val="10"/>
        <rFont val="Arial"/>
        <family val="0"/>
      </rPr>
      <t xml:space="preserve"> (s)</t>
    </r>
  </si>
  <si>
    <r>
      <t>Q</t>
    </r>
    <r>
      <rPr>
        <sz val="10"/>
        <rFont val="Arial"/>
        <family val="0"/>
      </rPr>
      <t xml:space="preserve"> (mC)</t>
    </r>
  </si>
  <si>
    <r>
      <t xml:space="preserve">C = 6800 </t>
    </r>
    <r>
      <rPr>
        <sz val="10"/>
        <color indexed="12"/>
        <rFont val="Symbol"/>
        <family val="1"/>
      </rPr>
      <t>m</t>
    </r>
    <r>
      <rPr>
        <sz val="10"/>
        <color indexed="12"/>
        <rFont val="Arial"/>
        <family val="2"/>
      </rPr>
      <t>F</t>
    </r>
  </si>
  <si>
    <r>
      <t>C</t>
    </r>
    <r>
      <rPr>
        <sz val="10"/>
        <color indexed="12"/>
        <rFont val="Arial"/>
        <family val="2"/>
      </rPr>
      <t xml:space="preserve"> = 6800 </t>
    </r>
    <r>
      <rPr>
        <sz val="10"/>
        <color indexed="12"/>
        <rFont val="Symbol"/>
        <family val="1"/>
      </rPr>
      <t>m</t>
    </r>
    <r>
      <rPr>
        <sz val="10"/>
        <color indexed="12"/>
        <rFont val="Arial"/>
        <family val="2"/>
      </rPr>
      <t>F</t>
    </r>
  </si>
  <si>
    <r>
      <t>R</t>
    </r>
    <r>
      <rPr>
        <sz val="10"/>
        <color indexed="12"/>
        <rFont val="Arial"/>
        <family val="0"/>
      </rPr>
      <t xml:space="preserve"> = 10 k</t>
    </r>
    <r>
      <rPr>
        <sz val="10"/>
        <color indexed="12"/>
        <rFont val="Symbol"/>
        <family val="1"/>
      </rPr>
      <t>W</t>
    </r>
  </si>
  <si>
    <r>
      <t>D</t>
    </r>
    <r>
      <rPr>
        <i/>
        <sz val="10"/>
        <color indexed="10"/>
        <rFont val="Arial"/>
        <family val="2"/>
      </rPr>
      <t>U</t>
    </r>
    <r>
      <rPr>
        <sz val="10"/>
        <color indexed="10"/>
        <rFont val="Arial"/>
        <family val="2"/>
      </rPr>
      <t xml:space="preserve"> (V)</t>
    </r>
  </si>
  <si>
    <r>
      <t>U</t>
    </r>
    <r>
      <rPr>
        <sz val="10"/>
        <color indexed="12"/>
        <rFont val="Arial"/>
        <family val="2"/>
      </rPr>
      <t xml:space="preserve"> (V)</t>
    </r>
  </si>
  <si>
    <r>
      <t>Q</t>
    </r>
    <r>
      <rPr>
        <sz val="10"/>
        <rFont val="Arial"/>
        <family val="2"/>
      </rPr>
      <t xml:space="preserve"> (mC)</t>
    </r>
  </si>
  <si>
    <r>
      <t>N</t>
    </r>
    <r>
      <rPr>
        <sz val="10"/>
        <color indexed="10"/>
        <rFont val="Arial"/>
        <family val="2"/>
      </rPr>
      <t xml:space="preserve"> (10</t>
    </r>
    <r>
      <rPr>
        <vertAlign val="superscript"/>
        <sz val="10"/>
        <color indexed="10"/>
        <rFont val="Arial"/>
        <family val="2"/>
      </rPr>
      <t>20</t>
    </r>
    <r>
      <rPr>
        <sz val="10"/>
        <color indexed="10"/>
        <rFont val="Arial"/>
        <family val="2"/>
      </rPr>
      <t>)</t>
    </r>
  </si>
  <si>
    <r>
      <t>l</t>
    </r>
    <r>
      <rPr>
        <sz val="10"/>
        <rFont val="Arial"/>
        <family val="0"/>
      </rPr>
      <t xml:space="preserve"> (cm)</t>
    </r>
  </si>
  <si>
    <r>
      <t>a</t>
    </r>
    <r>
      <rPr>
        <sz val="10"/>
        <rFont val="Arial"/>
        <family val="0"/>
      </rPr>
      <t xml:space="preserve"> (cm)</t>
    </r>
  </si>
  <si>
    <r>
      <t>A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</si>
  <si>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C</t>
    </r>
    <r>
      <rPr>
        <vertAlign val="subscript"/>
        <sz val="10"/>
        <color indexed="12"/>
        <rFont val="Arial"/>
        <family val="2"/>
      </rPr>
      <t>mért</t>
    </r>
    <r>
      <rPr>
        <sz val="10"/>
        <color indexed="12"/>
        <rFont val="Arial"/>
        <family val="2"/>
      </rPr>
      <t xml:space="preserve"> (pF)</t>
    </r>
  </si>
  <si>
    <r>
      <t>C</t>
    </r>
    <r>
      <rPr>
        <vertAlign val="subscript"/>
        <sz val="10"/>
        <color indexed="10"/>
        <rFont val="Arial"/>
        <family val="2"/>
      </rPr>
      <t>korr</t>
    </r>
    <r>
      <rPr>
        <sz val="10"/>
        <color indexed="10"/>
        <rFont val="Arial"/>
        <family val="2"/>
      </rPr>
      <t xml:space="preserve"> (pF)</t>
    </r>
  </si>
  <si>
    <t>Üveg</t>
  </si>
  <si>
    <t>n.a.</t>
  </si>
  <si>
    <r>
      <t xml:space="preserve">10 … </t>
    </r>
    <r>
      <rPr>
        <sz val="10"/>
        <color indexed="10"/>
        <rFont val="Arial"/>
        <family val="2"/>
      </rPr>
      <t>100</t>
    </r>
  </si>
  <si>
    <t>?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</si>
</sst>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E+00"/>
    <numFmt numFmtId="171" formatCode="0E+00"/>
    <numFmt numFmtId="172" formatCode="[$-40E]yyyy\.\ mmmm\ d\."/>
    <numFmt numFmtId="173" formatCode="&quot;H-&quot;000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30.25"/>
      <name val="Arial"/>
      <family val="0"/>
    </font>
    <font>
      <sz val="10"/>
      <color indexed="12"/>
      <name val="Arial"/>
      <family val="0"/>
    </font>
    <font>
      <i/>
      <sz val="10"/>
      <name val="Symbol"/>
      <family val="1"/>
    </font>
    <font>
      <i/>
      <sz val="10"/>
      <name val="Arial"/>
      <family val="2"/>
    </font>
    <font>
      <sz val="14.5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6"/>
      <color indexed="12"/>
      <name val="Arial"/>
      <family val="2"/>
    </font>
    <font>
      <vertAlign val="subscript"/>
      <sz val="16"/>
      <color indexed="12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i/>
      <sz val="16"/>
      <color indexed="10"/>
      <name val="Arial"/>
      <family val="2"/>
    </font>
    <font>
      <vertAlign val="subscript"/>
      <sz val="16"/>
      <color indexed="10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vertAlign val="superscript"/>
      <sz val="14"/>
      <name val="Arial"/>
      <family val="2"/>
    </font>
    <font>
      <i/>
      <sz val="16"/>
      <name val="Arial"/>
      <family val="2"/>
    </font>
    <font>
      <vertAlign val="subscript"/>
      <sz val="1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0"/>
      <color indexed="12"/>
      <name val="Symbol"/>
      <family val="1"/>
    </font>
    <font>
      <sz val="16"/>
      <name val="Symbol"/>
      <family val="1"/>
    </font>
    <font>
      <sz val="14"/>
      <name val="Symbol"/>
      <family val="1"/>
    </font>
    <font>
      <sz val="10"/>
      <color indexed="10"/>
      <name val="Symbol"/>
      <family val="1"/>
    </font>
    <font>
      <i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4.5"/>
      <color indexed="10"/>
      <name val="Arial"/>
      <family val="2"/>
    </font>
    <font>
      <sz val="15"/>
      <name val="Arial"/>
      <family val="0"/>
    </font>
    <font>
      <vertAlign val="subscript"/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5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6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mért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és </a:t>
            </a:r>
            <a:r>
              <a:rPr lang="en-US" cap="none" sz="16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korr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'Gömb C(r)'!$A$2:$A$5</c:f>
              <c:numCache/>
            </c:numRef>
          </c:xVal>
          <c:yVal>
            <c:numRef>
              <c:f>'Gömb C(r)'!$C$2:$C$5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backward val="3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'Gömb C(r)'!$A$2:$A$5</c:f>
              <c:numCache/>
            </c:numRef>
          </c:xVal>
          <c:yVal>
            <c:numRef>
              <c:f>'Gömb C(r)'!$D$2:$D$5</c:f>
              <c:numCache/>
            </c:numRef>
          </c:yVal>
          <c:smooth val="0"/>
        </c:ser>
        <c:axId val="61122240"/>
        <c:axId val="56684993"/>
      </c:scatterChart>
      <c:valAx>
        <c:axId val="611222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684993"/>
        <c:crosses val="autoZero"/>
        <c:crossBetween val="midCat"/>
        <c:dispUnits/>
        <c:majorUnit val="2"/>
      </c:valAx>
      <c:valAx>
        <c:axId val="566849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12224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Kisülés!$A$2:$A$62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Kisülés!$C$2:$C$62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48769398"/>
        <c:axId val="9645263"/>
      </c:scatterChart>
      <c:valAx>
        <c:axId val="48769398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645263"/>
        <c:crosses val="autoZero"/>
        <c:crossBetween val="midCat"/>
        <c:dispUnits/>
      </c:valAx>
      <c:valAx>
        <c:axId val="964526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(mC)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76939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Kisülés!$A$2:$A$62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Kisülés!$D$2:$D$62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61543372"/>
        <c:axId val="18634237"/>
      </c:scatterChart>
      <c:valAx>
        <c:axId val="61543372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634237"/>
        <c:crosses val="autoZero"/>
        <c:crossBetween val="midCat"/>
        <c:dispUnits/>
        <c:majorUnit val="50"/>
      </c:valAx>
      <c:valAx>
        <c:axId val="1863423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(10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20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543372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mért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és </a:t>
            </a:r>
            <a:r>
              <a:rPr lang="en-US" cap="none" sz="16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korr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  <c:spPr>
                <a:solidFill>
                  <a:srgbClr val="FFFFFF"/>
                </a:solidFill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'Síkkondenzátor C(A)'!$B$2:$B$6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'Síkkondenzátor C(A)'!$E$2:$E$6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backward val="1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'Síkkondenzátor C(A)'!$B$2:$B$6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'Síkkondenzátor C(A)'!$F$2:$F$6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8950406"/>
        <c:axId val="32509599"/>
      </c:scatterChart>
      <c:valAx>
        <c:axId val="1895040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509599"/>
        <c:crosses val="autoZero"/>
        <c:crossBetween val="midCat"/>
        <c:dispUnits/>
        <c:majorUnit val="100"/>
        <c:minorUnit val="25"/>
      </c:valAx>
      <c:valAx>
        <c:axId val="3250959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95040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solidFill>
                  <a:srgbClr val="0000FF"/>
                </a:solidFill>
                <a:latin typeface="Arial"/>
                <a:ea typeface="Arial"/>
                <a:cs typeface="Arial"/>
              </a:rPr>
              <a:t>mért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(1/</a:t>
            </a:r>
            <a:r>
              <a:rPr lang="en-US" cap="none" sz="16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és </a:t>
            </a:r>
            <a:r>
              <a:rPr lang="en-US" cap="none" sz="16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korr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(1/</a:t>
            </a:r>
            <a:r>
              <a:rPr lang="en-US" cap="none" sz="16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'Síkkondenzátor C(d)'!$C$2:$C$7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'Síkkondenzátor C(d)'!$E$2:$E$7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backward val="0.138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'Síkkondenzátor C(d)'!$C$2:$C$7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'Síkkondenzátor C(d)'!$F$2:$F$7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569820"/>
        <c:axId val="25160525"/>
      </c:scatterChart>
      <c:valAx>
        <c:axId val="285698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1/</a:t>
                </a: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(1/mm)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160525"/>
        <c:crosses val="autoZero"/>
        <c:crossBetween val="midCat"/>
        <c:dispUnits/>
        <c:majorUnit val="0.1"/>
        <c:minorUnit val="0.05"/>
      </c:valAx>
      <c:valAx>
        <c:axId val="2516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5698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-25000">
                <a:latin typeface="Arial"/>
                <a:ea typeface="Arial"/>
                <a:cs typeface="Arial"/>
              </a:rPr>
              <a:t>korr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'Síkkondenzátor C(d)'!$B$2:$B$7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'Síkkondenzátor C(d)'!$F$2:$F$7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354626"/>
        <c:axId val="67046219"/>
      </c:scatterChart>
      <c:valAx>
        <c:axId val="5835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7046219"/>
        <c:crosses val="autoZero"/>
        <c:crossBetween val="midCat"/>
        <c:dispUnits/>
      </c:valAx>
      <c:valAx>
        <c:axId val="67046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3546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Trimmer!$A$2:$A$10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Trimmer!$B$2:$B$10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2786360"/>
        <c:axId val="37291545"/>
      </c:scatterChart>
      <c:valAx>
        <c:axId val="6278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291545"/>
        <c:crosses val="autoZero"/>
        <c:crossBetween val="midCat"/>
        <c:dispUnits/>
        <c:majorUnit val="2"/>
      </c:valAx>
      <c:valAx>
        <c:axId val="37291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786360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'Üzemanyag-szonda'!$A$2:$A$15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'Üzemanyag-szonda'!$B$2:$B$15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2979774"/>
        <c:axId val="42100535"/>
      </c:scatterChart>
      <c:valAx>
        <c:axId val="22979774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100535"/>
        <c:crosses val="autoZero"/>
        <c:crossBetween val="midCat"/>
        <c:dispUnits/>
        <c:majorUnit val="50"/>
        <c:minorUnit val="10"/>
      </c:valAx>
      <c:valAx>
        <c:axId val="421005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979774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D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Töltés!$A$2:$A$62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Töltés!$D$2:$D$62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9255764"/>
        <c:axId val="53579301"/>
      </c:scatterChart>
      <c:valAx>
        <c:axId val="19255764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579301"/>
        <c:crosses val="autoZero"/>
        <c:crossBetween val="midCat"/>
        <c:dispUnits/>
      </c:valAx>
      <c:valAx>
        <c:axId val="5357930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400" b="0" i="0" u="none" baseline="0"/>
                  <a:t>D</a:t>
                </a: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25576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Töltés!$A$2:$A$62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Töltés!$B$2:$B$62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5984250"/>
        <c:axId val="10260067"/>
      </c:scatterChart>
      <c:valAx>
        <c:axId val="598425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260067"/>
        <c:crosses val="autoZero"/>
        <c:crossBetween val="midCat"/>
        <c:dispUnits/>
      </c:valAx>
      <c:valAx>
        <c:axId val="1026006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84250"/>
        <c:crosses val="autoZero"/>
        <c:crossBetween val="midCat"/>
        <c:dispUnits/>
        <c:majorUnit val="1"/>
        <c:minorUnit val="0.429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Kisülés!$A$2:$A$62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Kisülés!$B$2:$B$62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36855984"/>
        <c:axId val="60034929"/>
      </c:scatterChart>
      <c:valAx>
        <c:axId val="36855984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034929"/>
        <c:crosses val="autoZero"/>
        <c:crossBetween val="midCat"/>
        <c:dispUnits/>
      </c:valAx>
      <c:valAx>
        <c:axId val="60034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85598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15</xdr:col>
      <xdr:colOff>0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609600" y="1247775"/>
        <a:ext cx="87534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15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09600" y="1495425"/>
        <a:ext cx="85248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0</xdr:rowOff>
    </xdr:from>
    <xdr:to>
      <xdr:col>15</xdr:col>
      <xdr:colOff>0</xdr:colOff>
      <xdr:row>49</xdr:row>
      <xdr:rowOff>0</xdr:rowOff>
    </xdr:to>
    <xdr:graphicFrame>
      <xdr:nvGraphicFramePr>
        <xdr:cNvPr id="1" name="Chart 6"/>
        <xdr:cNvGraphicFramePr/>
      </xdr:nvGraphicFramePr>
      <xdr:xfrm>
        <a:off x="600075" y="1495425"/>
        <a:ext cx="85344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0</xdr:colOff>
      <xdr:row>92</xdr:row>
      <xdr:rowOff>0</xdr:rowOff>
    </xdr:to>
    <xdr:graphicFrame>
      <xdr:nvGraphicFramePr>
        <xdr:cNvPr id="2" name="Chart 14"/>
        <xdr:cNvGraphicFramePr/>
      </xdr:nvGraphicFramePr>
      <xdr:xfrm>
        <a:off x="609600" y="8458200"/>
        <a:ext cx="852487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17</xdr:col>
      <xdr:colOff>19050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1838325" y="361950"/>
        <a:ext cx="85439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14</xdr:col>
      <xdr:colOff>600075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609600" y="3095625"/>
        <a:ext cx="85248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0.23825</cdr:y>
    </cdr:from>
    <cdr:to>
      <cdr:x>0.9685</cdr:x>
      <cdr:y>0.239</cdr:y>
    </cdr:to>
    <cdr:sp>
      <cdr:nvSpPr>
        <cdr:cNvPr id="1" name="AutoShape 1"/>
        <cdr:cNvSpPr>
          <a:spLocks/>
        </cdr:cNvSpPr>
      </cdr:nvSpPr>
      <cdr:spPr>
        <a:xfrm>
          <a:off x="714375" y="1533525"/>
          <a:ext cx="7534275" cy="9525"/>
        </a:xfrm>
        <a:prstGeom prst="straightConnector1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52</xdr:row>
      <xdr:rowOff>0</xdr:rowOff>
    </xdr:from>
    <xdr:to>
      <xdr:col>19</xdr:col>
      <xdr:colOff>0</xdr:colOff>
      <xdr:row>92</xdr:row>
      <xdr:rowOff>0</xdr:rowOff>
    </xdr:to>
    <xdr:graphicFrame>
      <xdr:nvGraphicFramePr>
        <xdr:cNvPr id="1" name="Chart 3"/>
        <xdr:cNvGraphicFramePr/>
      </xdr:nvGraphicFramePr>
      <xdr:xfrm>
        <a:off x="3048000" y="8420100"/>
        <a:ext cx="85344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18</xdr:col>
      <xdr:colOff>600075</xdr:colOff>
      <xdr:row>48</xdr:row>
      <xdr:rowOff>152400</xdr:rowOff>
    </xdr:to>
    <xdr:graphicFrame>
      <xdr:nvGraphicFramePr>
        <xdr:cNvPr id="2" name="Chart 1"/>
        <xdr:cNvGraphicFramePr/>
      </xdr:nvGraphicFramePr>
      <xdr:xfrm>
        <a:off x="3048000" y="1457325"/>
        <a:ext cx="852487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428625</xdr:colOff>
      <xdr:row>39</xdr:row>
      <xdr:rowOff>76200</xdr:rowOff>
    </xdr:from>
    <xdr:to>
      <xdr:col>18</xdr:col>
      <xdr:colOff>104775</xdr:colOff>
      <xdr:row>41</xdr:row>
      <xdr:rowOff>104775</xdr:rowOff>
    </xdr:to>
    <xdr:sp>
      <xdr:nvSpPr>
        <xdr:cNvPr id="3" name="Rectangle 7"/>
        <xdr:cNvSpPr>
          <a:spLocks/>
        </xdr:cNvSpPr>
      </xdr:nvSpPr>
      <xdr:spPr>
        <a:xfrm>
          <a:off x="8963025" y="6391275"/>
          <a:ext cx="2114550" cy="352425"/>
        </a:xfrm>
        <a:prstGeom prst="rect">
          <a:avLst/>
        </a:prstGeom>
        <a:solidFill>
          <a:srgbClr val="000000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39</xdr:row>
      <xdr:rowOff>47625</xdr:rowOff>
    </xdr:from>
    <xdr:to>
      <xdr:col>18</xdr:col>
      <xdr:colOff>76200</xdr:colOff>
      <xdr:row>41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34450" y="6362700"/>
          <a:ext cx="21145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y = 4,29 – 4,2989e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-0,0144x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19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3048000" y="1476375"/>
        <a:ext cx="85344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52</xdr:row>
      <xdr:rowOff>0</xdr:rowOff>
    </xdr:from>
    <xdr:to>
      <xdr:col>19</xdr:col>
      <xdr:colOff>9525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3048000" y="8439150"/>
        <a:ext cx="85439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19</xdr:col>
      <xdr:colOff>19050</xdr:colOff>
      <xdr:row>135</xdr:row>
      <xdr:rowOff>9525</xdr:rowOff>
    </xdr:to>
    <xdr:graphicFrame>
      <xdr:nvGraphicFramePr>
        <xdr:cNvPr id="3" name="Chart 3"/>
        <xdr:cNvGraphicFramePr/>
      </xdr:nvGraphicFramePr>
      <xdr:xfrm>
        <a:off x="3048000" y="15401925"/>
        <a:ext cx="8553450" cy="648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116</xdr:row>
      <xdr:rowOff>47625</xdr:rowOff>
    </xdr:from>
    <xdr:to>
      <xdr:col>18</xdr:col>
      <xdr:colOff>304800</xdr:colOff>
      <xdr:row>116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3990975" y="18849975"/>
          <a:ext cx="7286625" cy="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116</xdr:row>
      <xdr:rowOff>47625</xdr:rowOff>
    </xdr:from>
    <xdr:to>
      <xdr:col>8</xdr:col>
      <xdr:colOff>276225</xdr:colOff>
      <xdr:row>129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153025" y="18849975"/>
          <a:ext cx="0" cy="21621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I4" sqref="I4"/>
    </sheetView>
  </sheetViews>
  <sheetFormatPr defaultColWidth="9.140625" defaultRowHeight="12.75"/>
  <cols>
    <col min="2" max="2" width="12.421875" style="0" bestFit="1" customWidth="1"/>
    <col min="3" max="3" width="9.140625" style="39" customWidth="1"/>
    <col min="4" max="4" width="9.140625" style="41" customWidth="1"/>
  </cols>
  <sheetData>
    <row r="1" spans="1:4" s="1" customFormat="1" ht="21.75" customHeight="1">
      <c r="A1" s="15" t="s">
        <v>5</v>
      </c>
      <c r="B1" s="15" t="s">
        <v>1</v>
      </c>
      <c r="C1" s="32" t="s">
        <v>34</v>
      </c>
      <c r="D1" s="40" t="s">
        <v>35</v>
      </c>
    </row>
    <row r="2" spans="1:4" ht="12.75">
      <c r="A2" s="8">
        <v>3.3</v>
      </c>
      <c r="B2" s="8">
        <f>4*PI()*0.000000000008854*(A2/100)*1000000000000</f>
        <v>3.671667298844691</v>
      </c>
      <c r="C2" s="39">
        <v>9</v>
      </c>
      <c r="D2" s="41">
        <f>C2-5</f>
        <v>4</v>
      </c>
    </row>
    <row r="3" spans="1:4" ht="12.75">
      <c r="A3" s="8">
        <v>5</v>
      </c>
      <c r="B3" s="8">
        <f>4*PI()*0.000000000008854*(A3/100)*1000000000000</f>
        <v>5.563132270976805</v>
      </c>
      <c r="C3" s="39">
        <v>10</v>
      </c>
      <c r="D3" s="41">
        <f>C3-5</f>
        <v>5</v>
      </c>
    </row>
    <row r="4" spans="1:4" ht="12.75">
      <c r="A4" s="8">
        <v>7</v>
      </c>
      <c r="B4" s="8">
        <f>4*PI()*0.000000000008854*(A4/100)*1000000000000</f>
        <v>7.788385179367527</v>
      </c>
      <c r="C4" s="39">
        <v>13</v>
      </c>
      <c r="D4" s="41">
        <f>C4-5</f>
        <v>8</v>
      </c>
    </row>
    <row r="5" spans="1:4" s="2" customFormat="1" ht="12.75">
      <c r="A5" s="8">
        <v>10</v>
      </c>
      <c r="B5" s="8">
        <f>4*PI()*0.000000000008854*(A5/100)*1000000000000</f>
        <v>11.12626454195361</v>
      </c>
      <c r="C5" s="39">
        <v>16</v>
      </c>
      <c r="D5" s="41">
        <f>C5-5</f>
        <v>11</v>
      </c>
    </row>
    <row r="6" spans="1:4" s="2" customFormat="1" ht="12.75">
      <c r="A6" s="8"/>
      <c r="B6" s="8"/>
      <c r="C6" s="39"/>
      <c r="D6" s="41"/>
    </row>
    <row r="7" spans="1:4" s="2" customFormat="1" ht="12.75">
      <c r="A7"/>
      <c r="C7" s="39"/>
      <c r="D7" s="41"/>
    </row>
    <row r="8" spans="1:4" s="2" customFormat="1" ht="12.75">
      <c r="A8"/>
      <c r="C8" s="39"/>
      <c r="D8" s="41"/>
    </row>
    <row r="9" spans="1:4" s="2" customFormat="1" ht="12.75">
      <c r="A9"/>
      <c r="C9" s="39"/>
      <c r="D9" s="41"/>
    </row>
    <row r="10" spans="1:4" s="2" customFormat="1" ht="12.75">
      <c r="A10"/>
      <c r="C10" s="39"/>
      <c r="D10" s="4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G4" sqref="G4"/>
    </sheetView>
  </sheetViews>
  <sheetFormatPr defaultColWidth="9.140625" defaultRowHeight="12.75"/>
  <cols>
    <col min="4" max="4" width="9.28125" style="0" bestFit="1" customWidth="1"/>
    <col min="5" max="5" width="8.8515625" style="0" bestFit="1" customWidth="1"/>
  </cols>
  <sheetData>
    <row r="1" spans="1:6" ht="15.75">
      <c r="A1" s="15" t="s">
        <v>32</v>
      </c>
      <c r="B1" s="15" t="s">
        <v>33</v>
      </c>
      <c r="C1" s="15" t="s">
        <v>7</v>
      </c>
      <c r="D1" s="15" t="s">
        <v>1</v>
      </c>
      <c r="E1" s="15" t="s">
        <v>2</v>
      </c>
      <c r="F1" s="15" t="s">
        <v>10</v>
      </c>
    </row>
    <row r="2" spans="1:6" ht="12.75">
      <c r="A2" s="8">
        <v>10</v>
      </c>
      <c r="B2" s="23">
        <f>A2*A2</f>
        <v>100</v>
      </c>
      <c r="C2">
        <v>2</v>
      </c>
      <c r="D2" s="22">
        <f>0.000000000008854*(B2*0.0001)/(C2*0.001)*1000000000000</f>
        <v>44.269999999999996</v>
      </c>
      <c r="E2" s="11">
        <v>53</v>
      </c>
      <c r="F2" s="10">
        <f>E2-4.741</f>
        <v>48.259</v>
      </c>
    </row>
    <row r="3" spans="1:6" ht="12.75">
      <c r="A3" s="8">
        <v>13.2</v>
      </c>
      <c r="B3" s="23">
        <f>A3*A3</f>
        <v>174.23999999999998</v>
      </c>
      <c r="C3">
        <v>2</v>
      </c>
      <c r="D3" s="22">
        <f>0.000000000008854*(B3*0.0001)/(C3*0.001)*1000000000000</f>
        <v>77.13604799999999</v>
      </c>
      <c r="E3" s="11">
        <v>84</v>
      </c>
      <c r="F3" s="10">
        <f>E3-4.741</f>
        <v>79.259</v>
      </c>
    </row>
    <row r="4" spans="1:6" ht="12.75">
      <c r="A4" s="8">
        <v>15.8</v>
      </c>
      <c r="B4" s="23">
        <f>A4*A4</f>
        <v>249.64000000000001</v>
      </c>
      <c r="C4">
        <v>2</v>
      </c>
      <c r="D4" s="22">
        <f>0.000000000008854*(B4*0.0001)/(C4*0.001)*1000000000000</f>
        <v>110.515628</v>
      </c>
      <c r="E4" s="11">
        <v>121</v>
      </c>
      <c r="F4" s="10">
        <f>E4-4.741</f>
        <v>116.259</v>
      </c>
    </row>
    <row r="5" spans="1:6" ht="12.75">
      <c r="A5" s="8">
        <v>18</v>
      </c>
      <c r="B5" s="23">
        <f>A5*A5</f>
        <v>324</v>
      </c>
      <c r="C5">
        <v>2</v>
      </c>
      <c r="D5" s="22">
        <f>0.000000000008854*(B5*0.0001)/(C5*0.001)*1000000000000</f>
        <v>143.43479999999997</v>
      </c>
      <c r="E5" s="11">
        <v>152</v>
      </c>
      <c r="F5" s="10">
        <f>E5-4.741</f>
        <v>147.25900000000001</v>
      </c>
    </row>
    <row r="6" spans="1:6" ht="12.75">
      <c r="A6" s="8">
        <v>20</v>
      </c>
      <c r="B6" s="23">
        <f>A6*A6</f>
        <v>400</v>
      </c>
      <c r="C6">
        <v>2</v>
      </c>
      <c r="D6" s="22">
        <f>0.000000000008854*(B6*0.0001)/(C6*0.001)*1000000000000</f>
        <v>177.07999999999998</v>
      </c>
      <c r="E6" s="11">
        <v>193</v>
      </c>
      <c r="F6" s="10">
        <f>E6-4.741</f>
        <v>188.25900000000001</v>
      </c>
    </row>
    <row r="7" spans="1:5" ht="12.75">
      <c r="A7" s="7"/>
      <c r="B7" s="8"/>
      <c r="D7" s="9"/>
      <c r="E7" s="9"/>
    </row>
    <row r="8" spans="1:4" ht="12.75">
      <c r="A8" s="7"/>
      <c r="B8" s="8"/>
      <c r="D8" s="9"/>
    </row>
    <row r="9" spans="1:4" ht="12.75">
      <c r="A9" s="7"/>
      <c r="B9" s="8"/>
      <c r="D9" s="9"/>
    </row>
    <row r="10" spans="1:4" ht="12.75">
      <c r="A10" s="7"/>
      <c r="B10" s="8"/>
      <c r="D10" s="9"/>
    </row>
    <row r="11" spans="1:4" ht="12.75">
      <c r="A11" s="7"/>
      <c r="B11" s="8"/>
      <c r="D11" s="9"/>
    </row>
    <row r="12" spans="1:6" ht="12.75">
      <c r="A12" s="7"/>
      <c r="B12" s="8"/>
      <c r="D12" s="9"/>
      <c r="F12" s="9"/>
    </row>
    <row r="13" spans="1:4" ht="12.75">
      <c r="A13" s="7"/>
      <c r="B13" s="8"/>
      <c r="D13" s="9"/>
    </row>
    <row r="14" spans="1:4" ht="12.75">
      <c r="A14" s="7"/>
      <c r="B14" s="8"/>
      <c r="D14" s="9"/>
    </row>
    <row r="15" spans="1:4" ht="12.75">
      <c r="A15" s="7"/>
      <c r="B15" s="8"/>
      <c r="D15" s="9"/>
    </row>
    <row r="16" spans="1:4" ht="12.75">
      <c r="A16" s="7"/>
      <c r="B16" s="8"/>
      <c r="D16" s="9"/>
    </row>
    <row r="17" spans="1:4" ht="12.75">
      <c r="A17" s="7"/>
      <c r="B17" s="8"/>
      <c r="D17" s="9"/>
    </row>
    <row r="18" spans="1:4" ht="12.75">
      <c r="A18" s="7"/>
      <c r="B18" s="8"/>
      <c r="D18" s="9"/>
    </row>
    <row r="19" spans="1:4" ht="12.75">
      <c r="A19" s="7"/>
      <c r="B19" s="8"/>
      <c r="D19" s="9"/>
    </row>
    <row r="20" spans="1:4" ht="12.75">
      <c r="A20" s="7"/>
      <c r="B20" s="8"/>
      <c r="D20" s="9"/>
    </row>
    <row r="21" spans="1:4" ht="12.75">
      <c r="A21" s="7"/>
      <c r="B21" s="8"/>
      <c r="D21" s="9"/>
    </row>
    <row r="22" spans="1:6" ht="12.75">
      <c r="A22" s="7"/>
      <c r="B22" s="8"/>
      <c r="D22" s="9"/>
      <c r="F22" s="9"/>
    </row>
    <row r="23" spans="1:4" ht="12.75">
      <c r="A23" s="7"/>
      <c r="B23" s="8"/>
      <c r="D23" s="9"/>
    </row>
    <row r="24" spans="1:4" ht="12.75">
      <c r="A24" s="7"/>
      <c r="B24" s="8"/>
      <c r="D24" s="9"/>
    </row>
    <row r="25" spans="1:4" ht="12.75">
      <c r="A25" s="7"/>
      <c r="B25" s="8"/>
      <c r="D25" s="9"/>
    </row>
    <row r="26" spans="1:4" ht="12.75">
      <c r="A26" s="5"/>
      <c r="B26" s="6"/>
      <c r="D26" s="9"/>
    </row>
    <row r="27" spans="1:4" ht="12.75">
      <c r="A27" s="7"/>
      <c r="B27" s="8"/>
      <c r="D27" s="9"/>
    </row>
    <row r="28" spans="1:4" ht="12.75">
      <c r="A28" s="7"/>
      <c r="B28" s="8"/>
      <c r="D28" s="9"/>
    </row>
    <row r="29" spans="1:4" ht="12.75">
      <c r="A29" s="7"/>
      <c r="B29" s="8"/>
      <c r="D29" s="9"/>
    </row>
    <row r="30" spans="1:4" ht="12.75">
      <c r="A30" s="7"/>
      <c r="B30" s="8"/>
      <c r="D30" s="9"/>
    </row>
    <row r="31" spans="1:4" ht="12.75">
      <c r="A31" s="7"/>
      <c r="B31" s="8"/>
      <c r="D31" s="9"/>
    </row>
    <row r="32" spans="1:6" ht="12.75">
      <c r="A32" s="5"/>
      <c r="B32" s="6"/>
      <c r="D32" s="9"/>
      <c r="F32" s="9"/>
    </row>
    <row r="33" spans="4:6" ht="12.75">
      <c r="D33" s="9"/>
      <c r="F33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E1" sqref="E1"/>
    </sheetView>
  </sheetViews>
  <sheetFormatPr defaultColWidth="9.140625" defaultRowHeight="12.75"/>
  <cols>
    <col min="1" max="1" width="9.140625" style="14" customWidth="1"/>
    <col min="3" max="3" width="12.00390625" style="0" bestFit="1" customWidth="1"/>
    <col min="7" max="7" width="13.8515625" style="0" bestFit="1" customWidth="1"/>
    <col min="12" max="12" width="8.421875" style="0" customWidth="1"/>
    <col min="13" max="13" width="6.8515625" style="0" customWidth="1"/>
    <col min="14" max="14" width="6.28125" style="0" customWidth="1"/>
    <col min="15" max="15" width="7.28125" style="0" customWidth="1"/>
  </cols>
  <sheetData>
    <row r="1" spans="1:7" ht="15.75">
      <c r="A1" s="15" t="s">
        <v>11</v>
      </c>
      <c r="B1" s="15" t="s">
        <v>7</v>
      </c>
      <c r="C1" s="1" t="s">
        <v>12</v>
      </c>
      <c r="D1" s="15" t="s">
        <v>1</v>
      </c>
      <c r="E1" s="15" t="s">
        <v>2</v>
      </c>
      <c r="F1" s="15" t="s">
        <v>10</v>
      </c>
      <c r="G1" s="15" t="s">
        <v>13</v>
      </c>
    </row>
    <row r="2" spans="1:8" ht="12.75">
      <c r="A2" s="14">
        <v>400</v>
      </c>
      <c r="B2" s="6">
        <v>1.2</v>
      </c>
      <c r="C2" s="21">
        <f aca="true" t="shared" si="0" ref="C2:C7">1/B2</f>
        <v>0.8333333333333334</v>
      </c>
      <c r="D2" s="9">
        <f aca="true" t="shared" si="1" ref="D2:D7">0.000000000008854*(A2/10000)/(B2/1000)*1000000000000</f>
        <v>295.1333333333333</v>
      </c>
      <c r="E2" s="19">
        <v>295</v>
      </c>
      <c r="F2" s="20">
        <f aca="true" t="shared" si="2" ref="F2:F7">E2-22.8</f>
        <v>272.2</v>
      </c>
      <c r="G2" s="9">
        <f aca="true" t="shared" si="3" ref="G2:G7">B2*F2</f>
        <v>326.64</v>
      </c>
      <c r="H2" s="9"/>
    </row>
    <row r="3" spans="1:8" ht="12.75">
      <c r="A3" s="14">
        <v>400</v>
      </c>
      <c r="B3" s="6">
        <v>2.4</v>
      </c>
      <c r="C3" s="21">
        <f t="shared" si="0"/>
        <v>0.4166666666666667</v>
      </c>
      <c r="D3" s="9">
        <f t="shared" si="1"/>
        <v>147.56666666666666</v>
      </c>
      <c r="E3" s="19">
        <v>157</v>
      </c>
      <c r="F3" s="20">
        <f t="shared" si="2"/>
        <v>134.2</v>
      </c>
      <c r="G3" s="9">
        <f t="shared" si="3"/>
        <v>322.08</v>
      </c>
      <c r="H3" s="9"/>
    </row>
    <row r="4" spans="1:8" ht="12.75">
      <c r="A4" s="14">
        <v>400</v>
      </c>
      <c r="B4" s="6">
        <v>3.6</v>
      </c>
      <c r="C4" s="21">
        <f t="shared" si="0"/>
        <v>0.2777777777777778</v>
      </c>
      <c r="D4" s="9">
        <f t="shared" si="1"/>
        <v>98.37777777777777</v>
      </c>
      <c r="E4" s="19">
        <v>115</v>
      </c>
      <c r="F4" s="20">
        <f t="shared" si="2"/>
        <v>92.2</v>
      </c>
      <c r="G4" s="9">
        <f t="shared" si="3"/>
        <v>331.92</v>
      </c>
      <c r="H4" s="9"/>
    </row>
    <row r="5" spans="1:8" ht="12.75">
      <c r="A5" s="14">
        <v>400</v>
      </c>
      <c r="B5" s="6">
        <v>4.8</v>
      </c>
      <c r="C5" s="21">
        <f t="shared" si="0"/>
        <v>0.20833333333333334</v>
      </c>
      <c r="D5" s="9">
        <f t="shared" si="1"/>
        <v>73.78333333333333</v>
      </c>
      <c r="E5" s="19">
        <v>91</v>
      </c>
      <c r="F5" s="20">
        <f t="shared" si="2"/>
        <v>68.2</v>
      </c>
      <c r="G5" s="9">
        <f t="shared" si="3"/>
        <v>327.36</v>
      </c>
      <c r="H5" s="9"/>
    </row>
    <row r="6" spans="1:8" ht="12.75">
      <c r="A6" s="14">
        <v>400</v>
      </c>
      <c r="B6" s="6">
        <v>6</v>
      </c>
      <c r="C6" s="21">
        <f t="shared" si="0"/>
        <v>0.16666666666666666</v>
      </c>
      <c r="D6" s="9">
        <f t="shared" si="1"/>
        <v>59.02666666666666</v>
      </c>
      <c r="E6" s="19">
        <v>79</v>
      </c>
      <c r="F6" s="20">
        <f t="shared" si="2"/>
        <v>56.2</v>
      </c>
      <c r="G6" s="9">
        <f t="shared" si="3"/>
        <v>337.20000000000005</v>
      </c>
      <c r="H6" s="9"/>
    </row>
    <row r="7" spans="1:8" ht="12.75">
      <c r="A7" s="14">
        <v>400</v>
      </c>
      <c r="B7" s="6">
        <v>7.2</v>
      </c>
      <c r="C7" s="21">
        <f t="shared" si="0"/>
        <v>0.1388888888888889</v>
      </c>
      <c r="D7" s="9">
        <f t="shared" si="1"/>
        <v>49.18888888888888</v>
      </c>
      <c r="E7" s="19">
        <v>66</v>
      </c>
      <c r="F7" s="20">
        <f t="shared" si="2"/>
        <v>43.2</v>
      </c>
      <c r="G7" s="9">
        <f t="shared" si="3"/>
        <v>311.04</v>
      </c>
      <c r="H7" s="9"/>
    </row>
    <row r="8" ht="12.75">
      <c r="G8" s="9"/>
    </row>
    <row r="19" spans="1:6" ht="12.75">
      <c r="A19" s="13"/>
      <c r="B19" s="1"/>
      <c r="C19" s="1"/>
      <c r="D19" s="1"/>
      <c r="E19" s="1"/>
      <c r="F19" s="1"/>
    </row>
    <row r="20" spans="3:4" ht="12.75">
      <c r="C20" s="16"/>
      <c r="D20" s="9"/>
    </row>
    <row r="21" spans="3:4" ht="12.75">
      <c r="C21" s="16"/>
      <c r="D21" s="9"/>
    </row>
    <row r="22" spans="3:4" ht="12.75">
      <c r="C22" s="16"/>
      <c r="D22" s="9"/>
    </row>
    <row r="23" spans="3:4" ht="12.75">
      <c r="C23" s="16"/>
      <c r="D23" s="9"/>
    </row>
    <row r="24" spans="2:6" ht="12.75">
      <c r="B24" s="2"/>
      <c r="C24" s="18"/>
      <c r="E24" s="10"/>
      <c r="F24" s="10"/>
    </row>
    <row r="26" spans="1:6" ht="12.75">
      <c r="A26" s="13"/>
      <c r="B26" s="1"/>
      <c r="C26" s="1"/>
      <c r="D26" s="1"/>
      <c r="E26" s="1"/>
      <c r="F26" s="1"/>
    </row>
    <row r="27" spans="3:4" ht="12.75">
      <c r="C27" s="16"/>
      <c r="D27" s="9"/>
    </row>
    <row r="28" spans="3:4" ht="12.75">
      <c r="C28" s="16"/>
      <c r="D28" s="9"/>
    </row>
    <row r="29" spans="3:4" ht="12.75">
      <c r="C29" s="16"/>
      <c r="D29" s="9"/>
    </row>
    <row r="30" spans="3:4" ht="12.75">
      <c r="C30" s="16"/>
      <c r="D30" s="9"/>
    </row>
    <row r="31" spans="2:6" ht="12.75">
      <c r="B31" s="2"/>
      <c r="C31" s="18"/>
      <c r="E31" s="10"/>
      <c r="F31" s="10"/>
    </row>
    <row r="33" spans="1:6" ht="12.75">
      <c r="A33" s="13"/>
      <c r="B33" s="1"/>
      <c r="C33" s="1"/>
      <c r="D33" s="1"/>
      <c r="E33" s="1"/>
      <c r="F33" s="1"/>
    </row>
    <row r="34" spans="3:4" ht="12.75">
      <c r="C34" s="16"/>
      <c r="D34" s="9"/>
    </row>
    <row r="35" spans="3:4" ht="12.75">
      <c r="C35" s="16"/>
      <c r="D35" s="9"/>
    </row>
    <row r="36" spans="3:4" ht="12.75">
      <c r="C36" s="16"/>
      <c r="D36" s="9"/>
    </row>
    <row r="37" spans="3:4" ht="12.75">
      <c r="C37" s="16"/>
      <c r="D37" s="9"/>
    </row>
    <row r="38" spans="2:6" ht="12.75">
      <c r="B38" s="2"/>
      <c r="C38" s="18"/>
      <c r="E38" s="10"/>
      <c r="F38" s="10"/>
    </row>
    <row r="40" spans="1:6" ht="12.75">
      <c r="A40" s="13"/>
      <c r="B40" s="1"/>
      <c r="C40" s="1"/>
      <c r="D40" s="1"/>
      <c r="E40" s="1"/>
      <c r="F40" s="1"/>
    </row>
    <row r="41" spans="3:4" ht="12.75">
      <c r="C41" s="16"/>
      <c r="D41" s="9"/>
    </row>
    <row r="42" spans="3:4" ht="12.75">
      <c r="C42" s="16"/>
      <c r="D42" s="9"/>
    </row>
    <row r="43" spans="3:4" ht="12.75">
      <c r="C43" s="16"/>
      <c r="D43" s="9"/>
    </row>
    <row r="44" spans="3:4" ht="12.75">
      <c r="C44" s="16"/>
      <c r="D44" s="9"/>
    </row>
    <row r="45" spans="2:6" ht="12.75">
      <c r="B45" s="2"/>
      <c r="C45" s="18"/>
      <c r="E45" s="10"/>
      <c r="F45" s="10"/>
    </row>
    <row r="47" spans="1:6" ht="12.75">
      <c r="A47" s="13"/>
      <c r="B47" s="1"/>
      <c r="C47" s="1"/>
      <c r="D47" s="1"/>
      <c r="E47" s="1"/>
      <c r="F47" s="1"/>
    </row>
    <row r="48" spans="2:4" ht="12.75">
      <c r="B48" s="3"/>
      <c r="C48" s="16"/>
      <c r="D48" s="9"/>
    </row>
    <row r="49" spans="2:4" ht="12.75">
      <c r="B49" s="3"/>
      <c r="C49" s="16"/>
      <c r="D49" s="9"/>
    </row>
    <row r="50" spans="2:4" ht="12.75">
      <c r="B50" s="3"/>
      <c r="C50" s="16"/>
      <c r="D50" s="9"/>
    </row>
    <row r="51" spans="2:4" ht="12.75">
      <c r="B51" s="3"/>
      <c r="C51" s="16"/>
      <c r="D51" s="9"/>
    </row>
    <row r="52" spans="2:6" ht="12.75">
      <c r="B52" s="17"/>
      <c r="C52" s="18"/>
      <c r="E52" s="10"/>
      <c r="F52" s="10"/>
    </row>
    <row r="54" spans="1:6" ht="12.75">
      <c r="A54" s="13"/>
      <c r="B54" s="1"/>
      <c r="C54" s="1"/>
      <c r="D54" s="1"/>
      <c r="E54" s="1"/>
      <c r="F54" s="1"/>
    </row>
    <row r="55" spans="2:4" ht="12.75">
      <c r="B55" s="3"/>
      <c r="C55" s="16"/>
      <c r="D55" s="9"/>
    </row>
    <row r="56" spans="2:4" ht="12.75">
      <c r="B56" s="3"/>
      <c r="C56" s="16"/>
      <c r="D56" s="9"/>
    </row>
    <row r="57" spans="2:4" ht="12.75">
      <c r="B57" s="3"/>
      <c r="C57" s="16"/>
      <c r="D57" s="9"/>
    </row>
    <row r="58" spans="2:4" ht="12.75">
      <c r="B58" s="3"/>
      <c r="C58" s="16"/>
      <c r="D58" s="9"/>
    </row>
    <row r="59" spans="2:6" ht="12.75">
      <c r="B59" s="17"/>
      <c r="C59" s="18"/>
      <c r="E59" s="10"/>
      <c r="F59" s="10"/>
    </row>
    <row r="62" spans="3:6" ht="12.75">
      <c r="C62" s="16"/>
      <c r="E62" s="9"/>
      <c r="F62" s="9"/>
    </row>
    <row r="63" spans="3:6" ht="12.75">
      <c r="C63" s="16"/>
      <c r="E63" s="9"/>
      <c r="F63" s="9"/>
    </row>
    <row r="64" spans="3:6" ht="12.75">
      <c r="C64" s="16"/>
      <c r="E64" s="9"/>
      <c r="F64" s="9"/>
    </row>
    <row r="65" spans="3:6" ht="12.75">
      <c r="C65" s="16"/>
      <c r="E65" s="9"/>
      <c r="F65" s="9"/>
    </row>
    <row r="66" spans="3:6" ht="12.75">
      <c r="C66" s="16"/>
      <c r="E66" s="9"/>
      <c r="F66" s="9"/>
    </row>
    <row r="67" spans="3:6" ht="12.75">
      <c r="C67" s="16"/>
      <c r="E67" s="9"/>
      <c r="F67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26.28125" style="0" customWidth="1"/>
    <col min="2" max="2" width="9.8515625" style="0" bestFit="1" customWidth="1"/>
    <col min="4" max="4" width="10.140625" style="0" bestFit="1" customWidth="1"/>
    <col min="5" max="5" width="11.00390625" style="0" bestFit="1" customWidth="1"/>
    <col min="8" max="8" width="9.140625" style="0" customWidth="1"/>
  </cols>
  <sheetData>
    <row r="1" spans="2:8" ht="15.75">
      <c r="B1" s="15" t="s">
        <v>8</v>
      </c>
      <c r="C1" s="15" t="s">
        <v>7</v>
      </c>
      <c r="D1" s="15" t="s">
        <v>2</v>
      </c>
      <c r="E1" s="15" t="s">
        <v>16</v>
      </c>
      <c r="F1" s="12" t="s">
        <v>0</v>
      </c>
      <c r="G1" s="12" t="s">
        <v>14</v>
      </c>
      <c r="H1" s="15"/>
    </row>
    <row r="2" spans="1:7" ht="12.75">
      <c r="A2" t="s">
        <v>4</v>
      </c>
      <c r="B2" s="7">
        <v>400</v>
      </c>
      <c r="C2" s="7">
        <v>2</v>
      </c>
      <c r="D2" s="5">
        <v>596</v>
      </c>
      <c r="E2" s="26">
        <f>8.854*(B2/10000)/(C2/1000)</f>
        <v>177.07999999999998</v>
      </c>
      <c r="F2" s="25">
        <f>D2/E2</f>
        <v>3.3657104133724873</v>
      </c>
      <c r="G2" s="28" t="s">
        <v>37</v>
      </c>
    </row>
    <row r="3" spans="1:8" ht="12.75">
      <c r="A3" t="s">
        <v>36</v>
      </c>
      <c r="B3">
        <v>400</v>
      </c>
      <c r="C3">
        <v>2</v>
      </c>
      <c r="D3" s="5">
        <v>624</v>
      </c>
      <c r="E3" s="26">
        <f>8.854*(B3/10000)/(C3/1000)</f>
        <v>177.07999999999998</v>
      </c>
      <c r="F3" s="25">
        <f>D3/E3</f>
        <v>3.5238310368195167</v>
      </c>
      <c r="G3" s="24" t="s">
        <v>38</v>
      </c>
      <c r="H3" s="29" t="s">
        <v>39</v>
      </c>
    </row>
    <row r="4" spans="1:7" ht="12.75">
      <c r="A4" s="14" t="s">
        <v>3</v>
      </c>
      <c r="B4">
        <v>400</v>
      </c>
      <c r="C4">
        <v>1.8</v>
      </c>
      <c r="D4" s="5">
        <v>521</v>
      </c>
      <c r="E4" s="26">
        <f>8.854*(B4/10000)/(C4/1000)</f>
        <v>196.75555555555556</v>
      </c>
      <c r="F4" s="25">
        <f>D4/E4</f>
        <v>2.647955726225435</v>
      </c>
      <c r="G4" s="24">
        <v>3.7</v>
      </c>
    </row>
    <row r="5" spans="1:7" ht="12.75">
      <c r="A5" t="s">
        <v>6</v>
      </c>
      <c r="B5">
        <v>100</v>
      </c>
      <c r="C5">
        <v>5</v>
      </c>
      <c r="D5" s="5">
        <v>109</v>
      </c>
      <c r="E5" s="26">
        <f>8.854*(B5/10000)/(C5/1000)</f>
        <v>17.708</v>
      </c>
      <c r="F5" s="25">
        <f>D5/E5</f>
        <v>6.155409984187938</v>
      </c>
      <c r="G5" s="24">
        <v>8.5</v>
      </c>
    </row>
    <row r="6" spans="1:7" ht="12.75">
      <c r="A6" s="43" t="s">
        <v>9</v>
      </c>
      <c r="B6">
        <v>400</v>
      </c>
      <c r="C6">
        <v>3.7</v>
      </c>
      <c r="D6" s="5">
        <v>257</v>
      </c>
      <c r="E6" s="26">
        <f>8.854*(B6/10000)/(C6/1000)</f>
        <v>95.7189189189189</v>
      </c>
      <c r="F6" s="25">
        <f>D6/E6</f>
        <v>2.684944657781794</v>
      </c>
      <c r="G6" s="24" t="s">
        <v>15</v>
      </c>
    </row>
    <row r="7" spans="1:7" ht="12.75">
      <c r="A7" s="43" t="s">
        <v>9</v>
      </c>
      <c r="B7">
        <v>400</v>
      </c>
      <c r="C7">
        <v>5.7</v>
      </c>
      <c r="D7" s="5">
        <v>171</v>
      </c>
      <c r="E7" s="26">
        <f>8.854*(B7/10000)/(C7/1000)</f>
        <v>62.133333333333326</v>
      </c>
      <c r="F7" s="25">
        <f>D7/E7</f>
        <v>2.7521459227467813</v>
      </c>
      <c r="G7" s="24" t="s">
        <v>15</v>
      </c>
    </row>
    <row r="8" spans="1:7" ht="12.75">
      <c r="A8" s="43" t="s">
        <v>9</v>
      </c>
      <c r="B8">
        <v>400</v>
      </c>
      <c r="C8">
        <v>9.4</v>
      </c>
      <c r="D8" s="5">
        <v>100</v>
      </c>
      <c r="E8" s="26">
        <f>8.854*(B8/10000)/(C8/1000)</f>
        <v>37.676595744680846</v>
      </c>
      <c r="F8" s="25">
        <f>D8/E8</f>
        <v>2.6541676078608543</v>
      </c>
      <c r="G8" s="24" t="s">
        <v>15</v>
      </c>
    </row>
    <row r="10" ht="12.75">
      <c r="A10" s="27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3" sqref="B23"/>
    </sheetView>
  </sheetViews>
  <sheetFormatPr defaultColWidth="9.140625" defaultRowHeight="12.75"/>
  <sheetData>
    <row r="1" spans="1:2" ht="15.75">
      <c r="A1" s="15" t="s">
        <v>31</v>
      </c>
      <c r="B1" s="15" t="s">
        <v>2</v>
      </c>
    </row>
    <row r="2" spans="1:2" ht="12.75">
      <c r="A2">
        <v>9</v>
      </c>
      <c r="B2">
        <v>185</v>
      </c>
    </row>
    <row r="3" spans="1:2" ht="12.75">
      <c r="A3">
        <v>8</v>
      </c>
      <c r="B3">
        <v>171</v>
      </c>
    </row>
    <row r="4" spans="1:2" ht="12.75">
      <c r="A4">
        <v>7</v>
      </c>
      <c r="B4">
        <v>148</v>
      </c>
    </row>
    <row r="5" spans="1:2" ht="12.75">
      <c r="A5">
        <v>6</v>
      </c>
      <c r="B5">
        <v>128</v>
      </c>
    </row>
    <row r="6" spans="1:2" ht="12.75">
      <c r="A6">
        <v>5</v>
      </c>
      <c r="B6">
        <v>110</v>
      </c>
    </row>
    <row r="7" spans="1:2" ht="12.75">
      <c r="A7">
        <v>4</v>
      </c>
      <c r="B7">
        <v>91</v>
      </c>
    </row>
    <row r="8" spans="1:2" ht="12.75">
      <c r="A8">
        <v>3</v>
      </c>
      <c r="B8">
        <v>66</v>
      </c>
    </row>
    <row r="9" spans="1:2" ht="12.75">
      <c r="A9">
        <v>2</v>
      </c>
      <c r="B9">
        <v>36</v>
      </c>
    </row>
    <row r="10" spans="1:2" ht="12.75">
      <c r="A10">
        <v>1</v>
      </c>
      <c r="B10">
        <v>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2" sqref="C12"/>
    </sheetView>
  </sheetViews>
  <sheetFormatPr defaultColWidth="9.140625" defaultRowHeight="12.75"/>
  <sheetData>
    <row r="1" spans="1:7" ht="14.25">
      <c r="A1" s="15" t="s">
        <v>20</v>
      </c>
      <c r="B1" s="15" t="s">
        <v>21</v>
      </c>
      <c r="C1" s="30" t="s">
        <v>19</v>
      </c>
      <c r="E1" s="32"/>
      <c r="F1" s="32"/>
      <c r="G1" s="31"/>
    </row>
    <row r="2" spans="1:2" ht="12.75">
      <c r="A2">
        <v>0</v>
      </c>
      <c r="B2">
        <v>89</v>
      </c>
    </row>
    <row r="3" spans="1:2" ht="12.75">
      <c r="A3">
        <v>14</v>
      </c>
      <c r="B3">
        <v>103</v>
      </c>
    </row>
    <row r="4" spans="1:2" ht="12.75">
      <c r="A4">
        <v>22</v>
      </c>
      <c r="B4">
        <v>108</v>
      </c>
    </row>
    <row r="5" spans="1:2" ht="12.75">
      <c r="A5">
        <v>36</v>
      </c>
      <c r="B5">
        <v>119</v>
      </c>
    </row>
    <row r="6" spans="1:2" ht="12.75">
      <c r="A6">
        <v>42</v>
      </c>
      <c r="B6">
        <v>121</v>
      </c>
    </row>
    <row r="7" spans="1:2" ht="12.75">
      <c r="A7">
        <v>52</v>
      </c>
      <c r="B7">
        <v>126</v>
      </c>
    </row>
    <row r="8" spans="1:2" ht="12.75">
      <c r="A8">
        <v>74</v>
      </c>
      <c r="B8">
        <v>144</v>
      </c>
    </row>
    <row r="9" spans="1:2" ht="12.75">
      <c r="A9">
        <v>78</v>
      </c>
      <c r="B9">
        <v>146</v>
      </c>
    </row>
    <row r="10" spans="1:2" ht="12.75">
      <c r="A10">
        <v>95</v>
      </c>
      <c r="B10">
        <v>157</v>
      </c>
    </row>
    <row r="11" spans="1:2" ht="12.75">
      <c r="A11">
        <v>107</v>
      </c>
      <c r="B11">
        <v>165</v>
      </c>
    </row>
    <row r="12" spans="1:3" ht="12.75">
      <c r="A12" s="4">
        <v>121</v>
      </c>
      <c r="B12" s="4">
        <v>174</v>
      </c>
      <c r="C12" s="29" t="s">
        <v>18</v>
      </c>
    </row>
    <row r="13" spans="1:2" ht="12.75">
      <c r="A13">
        <v>131</v>
      </c>
      <c r="B13">
        <v>182</v>
      </c>
    </row>
    <row r="14" spans="1:2" ht="12.75">
      <c r="A14">
        <v>138</v>
      </c>
      <c r="B14">
        <v>187</v>
      </c>
    </row>
    <row r="15" spans="1:2" ht="12.75">
      <c r="A15">
        <v>150</v>
      </c>
      <c r="B15">
        <v>195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55">
      <selection activeCell="C91" sqref="C91"/>
    </sheetView>
  </sheetViews>
  <sheetFormatPr defaultColWidth="9.140625" defaultRowHeight="12.75"/>
  <cols>
    <col min="2" max="2" width="9.140625" style="39" customWidth="1"/>
    <col min="4" max="4" width="9.140625" style="2" customWidth="1"/>
  </cols>
  <sheetData>
    <row r="1" spans="1:6" ht="12.75">
      <c r="A1" s="15" t="s">
        <v>22</v>
      </c>
      <c r="B1" s="32" t="s">
        <v>28</v>
      </c>
      <c r="C1" s="15" t="s">
        <v>23</v>
      </c>
      <c r="D1" s="36" t="s">
        <v>27</v>
      </c>
      <c r="E1" s="33"/>
      <c r="F1" s="33" t="s">
        <v>24</v>
      </c>
    </row>
    <row r="2" spans="1:6" ht="12.75">
      <c r="A2">
        <v>0</v>
      </c>
      <c r="B2" s="38">
        <v>0</v>
      </c>
      <c r="C2" s="3">
        <f>0.0068*B2*1000</f>
        <v>0</v>
      </c>
      <c r="D2" s="37">
        <f>4.29-B2</f>
        <v>4.29</v>
      </c>
      <c r="E2" s="35"/>
      <c r="F2" s="35" t="s">
        <v>26</v>
      </c>
    </row>
    <row r="3" spans="1:4" ht="12.75">
      <c r="A3">
        <v>5</v>
      </c>
      <c r="B3" s="38">
        <v>0.29</v>
      </c>
      <c r="C3" s="3">
        <f>0.0068*B3*1000</f>
        <v>1.9719999999999998</v>
      </c>
      <c r="D3" s="37">
        <f aca="true" t="shared" si="0" ref="D3:D62">4.29-B3</f>
        <v>4</v>
      </c>
    </row>
    <row r="4" spans="1:4" ht="12.75">
      <c r="A4">
        <v>10</v>
      </c>
      <c r="B4" s="38">
        <v>0.58</v>
      </c>
      <c r="C4" s="3">
        <f aca="true" t="shared" si="1" ref="C4:C40">0.0068*B4*1000</f>
        <v>3.9439999999999995</v>
      </c>
      <c r="D4" s="37">
        <f t="shared" si="0"/>
        <v>3.71</v>
      </c>
    </row>
    <row r="5" spans="1:4" ht="12.75">
      <c r="A5">
        <v>15</v>
      </c>
      <c r="B5" s="38">
        <v>0.85</v>
      </c>
      <c r="C5" s="3">
        <f t="shared" si="1"/>
        <v>5.779999999999999</v>
      </c>
      <c r="D5" s="37">
        <f t="shared" si="0"/>
        <v>3.44</v>
      </c>
    </row>
    <row r="6" spans="1:4" ht="12.75">
      <c r="A6">
        <v>20</v>
      </c>
      <c r="B6" s="38">
        <v>1.09</v>
      </c>
      <c r="C6" s="3">
        <f t="shared" si="1"/>
        <v>7.412</v>
      </c>
      <c r="D6" s="37">
        <f t="shared" si="0"/>
        <v>3.2</v>
      </c>
    </row>
    <row r="7" spans="1:4" ht="12.75">
      <c r="A7">
        <v>25</v>
      </c>
      <c r="B7" s="38">
        <v>1.3</v>
      </c>
      <c r="C7" s="3">
        <f t="shared" si="1"/>
        <v>8.84</v>
      </c>
      <c r="D7" s="37">
        <f t="shared" si="0"/>
        <v>2.99</v>
      </c>
    </row>
    <row r="8" spans="1:4" ht="12.75">
      <c r="A8">
        <v>30</v>
      </c>
      <c r="B8" s="38">
        <v>1.51</v>
      </c>
      <c r="C8" s="3">
        <f t="shared" si="1"/>
        <v>10.267999999999999</v>
      </c>
      <c r="D8" s="37">
        <f t="shared" si="0"/>
        <v>2.7800000000000002</v>
      </c>
    </row>
    <row r="9" spans="1:4" ht="12.75">
      <c r="A9">
        <v>35</v>
      </c>
      <c r="B9" s="38">
        <v>1.71</v>
      </c>
      <c r="C9" s="3">
        <f t="shared" si="1"/>
        <v>11.628</v>
      </c>
      <c r="D9" s="37">
        <f t="shared" si="0"/>
        <v>2.58</v>
      </c>
    </row>
    <row r="10" spans="1:4" ht="12.75">
      <c r="A10">
        <v>40</v>
      </c>
      <c r="B10" s="38">
        <v>1.89</v>
      </c>
      <c r="C10" s="3">
        <f t="shared" si="1"/>
        <v>12.851999999999999</v>
      </c>
      <c r="D10" s="37">
        <f t="shared" si="0"/>
        <v>2.4000000000000004</v>
      </c>
    </row>
    <row r="11" spans="1:4" ht="12.75">
      <c r="A11">
        <v>45</v>
      </c>
      <c r="B11" s="38">
        <v>2.04</v>
      </c>
      <c r="C11" s="3">
        <f t="shared" si="1"/>
        <v>13.871999999999998</v>
      </c>
      <c r="D11" s="37">
        <f t="shared" si="0"/>
        <v>2.25</v>
      </c>
    </row>
    <row r="12" spans="1:4" ht="12.75">
      <c r="A12">
        <v>50</v>
      </c>
      <c r="B12" s="38">
        <v>2.2</v>
      </c>
      <c r="C12" s="3">
        <f t="shared" si="1"/>
        <v>14.96</v>
      </c>
      <c r="D12" s="37">
        <f t="shared" si="0"/>
        <v>2.09</v>
      </c>
    </row>
    <row r="13" spans="1:4" ht="12.75">
      <c r="A13">
        <v>55</v>
      </c>
      <c r="B13" s="38">
        <v>2.35</v>
      </c>
      <c r="C13" s="3">
        <f t="shared" si="1"/>
        <v>15.98</v>
      </c>
      <c r="D13" s="37">
        <f t="shared" si="0"/>
        <v>1.94</v>
      </c>
    </row>
    <row r="14" spans="1:4" ht="12.75">
      <c r="A14">
        <v>60</v>
      </c>
      <c r="B14" s="38">
        <v>2.49</v>
      </c>
      <c r="C14" s="3">
        <f t="shared" si="1"/>
        <v>16.932</v>
      </c>
      <c r="D14" s="37">
        <f t="shared" si="0"/>
        <v>1.7999999999999998</v>
      </c>
    </row>
    <row r="15" spans="1:4" ht="12.75">
      <c r="A15">
        <v>65</v>
      </c>
      <c r="B15" s="38">
        <v>2.6</v>
      </c>
      <c r="C15" s="3">
        <f t="shared" si="1"/>
        <v>17.68</v>
      </c>
      <c r="D15" s="37">
        <f t="shared" si="0"/>
        <v>1.69</v>
      </c>
    </row>
    <row r="16" spans="1:4" ht="12.75">
      <c r="A16">
        <v>70</v>
      </c>
      <c r="B16" s="38">
        <v>2.72</v>
      </c>
      <c r="C16" s="3">
        <f t="shared" si="1"/>
        <v>18.496000000000002</v>
      </c>
      <c r="D16" s="37">
        <f t="shared" si="0"/>
        <v>1.5699999999999998</v>
      </c>
    </row>
    <row r="17" spans="1:4" ht="12.75">
      <c r="A17">
        <v>75</v>
      </c>
      <c r="B17" s="38">
        <v>2.83</v>
      </c>
      <c r="C17" s="3">
        <f t="shared" si="1"/>
        <v>19.244</v>
      </c>
      <c r="D17" s="37">
        <f t="shared" si="0"/>
        <v>1.46</v>
      </c>
    </row>
    <row r="18" spans="1:4" ht="12.75">
      <c r="A18">
        <v>80</v>
      </c>
      <c r="B18" s="38">
        <v>2.94</v>
      </c>
      <c r="C18" s="3">
        <f t="shared" si="1"/>
        <v>19.992</v>
      </c>
      <c r="D18" s="37">
        <f t="shared" si="0"/>
        <v>1.35</v>
      </c>
    </row>
    <row r="19" spans="1:4" ht="12.75">
      <c r="A19">
        <v>85</v>
      </c>
      <c r="B19" s="38">
        <v>3.02</v>
      </c>
      <c r="C19" s="3">
        <f t="shared" si="1"/>
        <v>20.535999999999998</v>
      </c>
      <c r="D19" s="37">
        <f t="shared" si="0"/>
        <v>1.27</v>
      </c>
    </row>
    <row r="20" spans="1:4" ht="12.75">
      <c r="A20">
        <v>90</v>
      </c>
      <c r="B20" s="38">
        <v>3.11</v>
      </c>
      <c r="C20" s="3">
        <f t="shared" si="1"/>
        <v>21.147999999999996</v>
      </c>
      <c r="D20" s="37">
        <f t="shared" si="0"/>
        <v>1.1800000000000002</v>
      </c>
    </row>
    <row r="21" spans="1:4" ht="12.75">
      <c r="A21">
        <v>95</v>
      </c>
      <c r="B21" s="38">
        <v>3.19</v>
      </c>
      <c r="C21" s="3">
        <f t="shared" si="1"/>
        <v>21.692</v>
      </c>
      <c r="D21" s="37">
        <f t="shared" si="0"/>
        <v>1.1</v>
      </c>
    </row>
    <row r="22" spans="1:4" ht="12.75">
      <c r="A22">
        <v>100</v>
      </c>
      <c r="B22" s="38">
        <v>3.27</v>
      </c>
      <c r="C22" s="3">
        <f t="shared" si="1"/>
        <v>22.235999999999997</v>
      </c>
      <c r="D22" s="37">
        <f t="shared" si="0"/>
        <v>1.02</v>
      </c>
    </row>
    <row r="23" spans="1:4" ht="12.75">
      <c r="A23">
        <v>105</v>
      </c>
      <c r="B23" s="38">
        <v>3.34</v>
      </c>
      <c r="C23" s="3">
        <f t="shared" si="1"/>
        <v>22.711999999999996</v>
      </c>
      <c r="D23" s="37">
        <f t="shared" si="0"/>
        <v>0.9500000000000002</v>
      </c>
    </row>
    <row r="24" spans="1:4" ht="12.75">
      <c r="A24">
        <v>110</v>
      </c>
      <c r="B24" s="38">
        <v>3.4</v>
      </c>
      <c r="C24" s="3">
        <f t="shared" si="1"/>
        <v>23.119999999999997</v>
      </c>
      <c r="D24" s="37">
        <f t="shared" si="0"/>
        <v>0.8900000000000001</v>
      </c>
    </row>
    <row r="25" spans="1:4" ht="12.75">
      <c r="A25">
        <v>115</v>
      </c>
      <c r="B25" s="38">
        <v>3.47</v>
      </c>
      <c r="C25" s="3">
        <f t="shared" si="1"/>
        <v>23.596</v>
      </c>
      <c r="D25" s="37">
        <f t="shared" si="0"/>
        <v>0.8199999999999998</v>
      </c>
    </row>
    <row r="26" spans="1:4" ht="12.75">
      <c r="A26">
        <v>120</v>
      </c>
      <c r="B26" s="38">
        <v>3.52</v>
      </c>
      <c r="C26" s="3">
        <f t="shared" si="1"/>
        <v>23.936</v>
      </c>
      <c r="D26" s="37">
        <f t="shared" si="0"/>
        <v>0.77</v>
      </c>
    </row>
    <row r="27" spans="1:4" ht="12.75">
      <c r="A27">
        <v>125</v>
      </c>
      <c r="B27" s="38">
        <v>3.57</v>
      </c>
      <c r="C27" s="3">
        <f t="shared" si="1"/>
        <v>24.276</v>
      </c>
      <c r="D27" s="37">
        <f t="shared" si="0"/>
        <v>0.7200000000000002</v>
      </c>
    </row>
    <row r="28" spans="1:4" ht="12.75">
      <c r="A28">
        <v>130</v>
      </c>
      <c r="B28" s="38">
        <v>3.62</v>
      </c>
      <c r="C28" s="3">
        <f t="shared" si="1"/>
        <v>24.616</v>
      </c>
      <c r="D28" s="37">
        <f t="shared" si="0"/>
        <v>0.6699999999999999</v>
      </c>
    </row>
    <row r="29" spans="1:4" ht="12.75">
      <c r="A29">
        <v>135</v>
      </c>
      <c r="B29" s="38">
        <v>3.67</v>
      </c>
      <c r="C29" s="3">
        <f t="shared" si="1"/>
        <v>24.956</v>
      </c>
      <c r="D29" s="37">
        <f t="shared" si="0"/>
        <v>0.6200000000000001</v>
      </c>
    </row>
    <row r="30" spans="1:4" ht="12.75">
      <c r="A30">
        <v>140</v>
      </c>
      <c r="B30" s="38">
        <v>3.71</v>
      </c>
      <c r="C30" s="3">
        <f t="shared" si="1"/>
        <v>25.227999999999998</v>
      </c>
      <c r="D30" s="37">
        <f t="shared" si="0"/>
        <v>0.5800000000000001</v>
      </c>
    </row>
    <row r="31" spans="1:4" ht="12.75">
      <c r="A31">
        <v>145</v>
      </c>
      <c r="B31" s="38">
        <v>3.75</v>
      </c>
      <c r="C31" s="3">
        <f t="shared" si="1"/>
        <v>25.5</v>
      </c>
      <c r="D31" s="37">
        <f t="shared" si="0"/>
        <v>0.54</v>
      </c>
    </row>
    <row r="32" spans="1:4" ht="12.75">
      <c r="A32">
        <v>150</v>
      </c>
      <c r="B32" s="38">
        <v>3.79</v>
      </c>
      <c r="C32" s="3">
        <f t="shared" si="1"/>
        <v>25.772</v>
      </c>
      <c r="D32" s="37">
        <f t="shared" si="0"/>
        <v>0.5</v>
      </c>
    </row>
    <row r="33" spans="1:4" ht="12.75">
      <c r="A33">
        <v>155</v>
      </c>
      <c r="B33" s="38">
        <v>3.82</v>
      </c>
      <c r="C33" s="3">
        <f t="shared" si="1"/>
        <v>25.976</v>
      </c>
      <c r="D33" s="37">
        <f t="shared" si="0"/>
        <v>0.4700000000000002</v>
      </c>
    </row>
    <row r="34" spans="1:4" ht="12.75">
      <c r="A34">
        <v>160</v>
      </c>
      <c r="B34" s="38">
        <v>3.86</v>
      </c>
      <c r="C34" s="3">
        <f t="shared" si="1"/>
        <v>26.247999999999998</v>
      </c>
      <c r="D34" s="37">
        <f t="shared" si="0"/>
        <v>0.43000000000000016</v>
      </c>
    </row>
    <row r="35" spans="1:4" ht="12.75">
      <c r="A35">
        <v>165</v>
      </c>
      <c r="B35" s="38">
        <v>3.89</v>
      </c>
      <c r="C35" s="3">
        <f t="shared" si="1"/>
        <v>26.451999999999998</v>
      </c>
      <c r="D35" s="37">
        <f t="shared" si="0"/>
        <v>0.3999999999999999</v>
      </c>
    </row>
    <row r="36" spans="1:4" ht="12.75">
      <c r="A36">
        <v>170</v>
      </c>
      <c r="B36" s="38">
        <v>3.91</v>
      </c>
      <c r="C36" s="3">
        <f t="shared" si="1"/>
        <v>26.588</v>
      </c>
      <c r="D36" s="37">
        <f t="shared" si="0"/>
        <v>0.3799999999999999</v>
      </c>
    </row>
    <row r="37" spans="1:4" ht="12.75">
      <c r="A37">
        <v>175</v>
      </c>
      <c r="B37" s="38">
        <v>3.94</v>
      </c>
      <c r="C37" s="3">
        <f t="shared" si="1"/>
        <v>26.792</v>
      </c>
      <c r="D37" s="37">
        <f t="shared" si="0"/>
        <v>0.3500000000000001</v>
      </c>
    </row>
    <row r="38" spans="1:4" ht="12.75">
      <c r="A38">
        <v>180</v>
      </c>
      <c r="B38" s="38">
        <v>3.96</v>
      </c>
      <c r="C38" s="3">
        <f t="shared" si="1"/>
        <v>26.927999999999997</v>
      </c>
      <c r="D38" s="37">
        <f t="shared" si="0"/>
        <v>0.33000000000000007</v>
      </c>
    </row>
    <row r="39" spans="1:4" ht="12.75">
      <c r="A39">
        <v>185</v>
      </c>
      <c r="B39" s="38">
        <v>3.99</v>
      </c>
      <c r="C39" s="3">
        <f t="shared" si="1"/>
        <v>27.132</v>
      </c>
      <c r="D39" s="37">
        <f t="shared" si="0"/>
        <v>0.2999999999999998</v>
      </c>
    </row>
    <row r="40" spans="1:4" ht="12.75">
      <c r="A40">
        <v>190</v>
      </c>
      <c r="B40" s="38">
        <v>4.01</v>
      </c>
      <c r="C40" s="3">
        <f t="shared" si="1"/>
        <v>27.267999999999997</v>
      </c>
      <c r="D40" s="37">
        <f t="shared" si="0"/>
        <v>0.28000000000000025</v>
      </c>
    </row>
    <row r="41" spans="1:4" ht="12.75">
      <c r="A41">
        <v>195</v>
      </c>
      <c r="B41" s="38">
        <v>4.03</v>
      </c>
      <c r="C41" s="3">
        <f aca="true" t="shared" si="2" ref="C41:C62">0.0068*B41*1000</f>
        <v>27.404</v>
      </c>
      <c r="D41" s="37">
        <f t="shared" si="0"/>
        <v>0.2599999999999998</v>
      </c>
    </row>
    <row r="42" spans="1:4" ht="12.75">
      <c r="A42">
        <v>200</v>
      </c>
      <c r="B42" s="38">
        <v>4.04</v>
      </c>
      <c r="C42" s="3">
        <f t="shared" si="2"/>
        <v>27.472</v>
      </c>
      <c r="D42" s="37">
        <f t="shared" si="0"/>
        <v>0.25</v>
      </c>
    </row>
    <row r="43" spans="1:4" ht="12.75">
      <c r="A43">
        <v>205</v>
      </c>
      <c r="B43" s="38">
        <v>4.06</v>
      </c>
      <c r="C43" s="3">
        <f t="shared" si="2"/>
        <v>27.607999999999997</v>
      </c>
      <c r="D43" s="37">
        <f t="shared" si="0"/>
        <v>0.23000000000000043</v>
      </c>
    </row>
    <row r="44" spans="1:4" ht="12.75">
      <c r="A44">
        <v>210</v>
      </c>
      <c r="B44" s="38">
        <v>4.08</v>
      </c>
      <c r="C44" s="3">
        <f t="shared" si="2"/>
        <v>27.743999999999996</v>
      </c>
      <c r="D44" s="37">
        <f t="shared" si="0"/>
        <v>0.20999999999999996</v>
      </c>
    </row>
    <row r="45" spans="1:4" ht="12.75">
      <c r="A45">
        <v>215</v>
      </c>
      <c r="B45" s="38">
        <v>4.09</v>
      </c>
      <c r="C45" s="3">
        <f t="shared" si="2"/>
        <v>27.811999999999998</v>
      </c>
      <c r="D45" s="37">
        <f t="shared" si="0"/>
        <v>0.20000000000000018</v>
      </c>
    </row>
    <row r="46" spans="1:4" ht="12.75">
      <c r="A46">
        <v>220</v>
      </c>
      <c r="B46" s="38">
        <v>4.11</v>
      </c>
      <c r="C46" s="3">
        <f t="shared" si="2"/>
        <v>27.948</v>
      </c>
      <c r="D46" s="37">
        <f t="shared" si="0"/>
        <v>0.17999999999999972</v>
      </c>
    </row>
    <row r="47" spans="1:4" ht="12.75">
      <c r="A47">
        <v>225</v>
      </c>
      <c r="B47" s="38">
        <v>4.12</v>
      </c>
      <c r="C47" s="3">
        <f t="shared" si="2"/>
        <v>28.016</v>
      </c>
      <c r="D47" s="37">
        <f t="shared" si="0"/>
        <v>0.16999999999999993</v>
      </c>
    </row>
    <row r="48" spans="1:4" ht="12.75">
      <c r="A48">
        <v>230</v>
      </c>
      <c r="B48" s="38">
        <v>4.13</v>
      </c>
      <c r="C48" s="3">
        <f t="shared" si="2"/>
        <v>28.083999999999996</v>
      </c>
      <c r="D48" s="37">
        <f t="shared" si="0"/>
        <v>0.16000000000000014</v>
      </c>
    </row>
    <row r="49" spans="1:4" ht="12.75">
      <c r="A49">
        <v>235</v>
      </c>
      <c r="B49" s="38">
        <v>4.14</v>
      </c>
      <c r="C49" s="3">
        <f t="shared" si="2"/>
        <v>28.151999999999997</v>
      </c>
      <c r="D49" s="37">
        <f t="shared" si="0"/>
        <v>0.15000000000000036</v>
      </c>
    </row>
    <row r="50" spans="1:4" ht="12.75">
      <c r="A50">
        <v>240</v>
      </c>
      <c r="B50" s="38">
        <v>4.15</v>
      </c>
      <c r="C50" s="3">
        <f t="shared" si="2"/>
        <v>28.220000000000002</v>
      </c>
      <c r="D50" s="37">
        <f t="shared" si="0"/>
        <v>0.13999999999999968</v>
      </c>
    </row>
    <row r="51" spans="1:4" ht="12.75">
      <c r="A51">
        <v>245</v>
      </c>
      <c r="B51" s="38">
        <v>4.16</v>
      </c>
      <c r="C51" s="3">
        <f t="shared" si="2"/>
        <v>28.288</v>
      </c>
      <c r="D51" s="37">
        <f t="shared" si="0"/>
        <v>0.1299999999999999</v>
      </c>
    </row>
    <row r="52" spans="1:4" ht="12.75">
      <c r="A52">
        <v>250</v>
      </c>
      <c r="B52" s="38">
        <v>4.17</v>
      </c>
      <c r="C52" s="3">
        <f t="shared" si="2"/>
        <v>28.355999999999998</v>
      </c>
      <c r="D52" s="37">
        <f t="shared" si="0"/>
        <v>0.1200000000000001</v>
      </c>
    </row>
    <row r="53" spans="1:4" ht="12.75">
      <c r="A53">
        <v>255</v>
      </c>
      <c r="B53" s="38">
        <v>4.18</v>
      </c>
      <c r="C53" s="3">
        <f t="shared" si="2"/>
        <v>28.424</v>
      </c>
      <c r="D53" s="37">
        <f t="shared" si="0"/>
        <v>0.11000000000000032</v>
      </c>
    </row>
    <row r="54" spans="1:4" ht="12.75">
      <c r="A54">
        <v>260</v>
      </c>
      <c r="B54" s="38">
        <v>4.19</v>
      </c>
      <c r="C54" s="3">
        <f t="shared" si="2"/>
        <v>28.492</v>
      </c>
      <c r="D54" s="37">
        <f t="shared" si="0"/>
        <v>0.09999999999999964</v>
      </c>
    </row>
    <row r="55" spans="1:4" ht="12.75">
      <c r="A55">
        <v>265</v>
      </c>
      <c r="B55" s="38">
        <v>4.2</v>
      </c>
      <c r="C55" s="3">
        <f t="shared" si="2"/>
        <v>28.56</v>
      </c>
      <c r="D55" s="37">
        <f t="shared" si="0"/>
        <v>0.08999999999999986</v>
      </c>
    </row>
    <row r="56" spans="1:4" ht="12.75">
      <c r="A56">
        <v>270</v>
      </c>
      <c r="B56" s="38">
        <v>4.2</v>
      </c>
      <c r="C56" s="3">
        <f t="shared" si="2"/>
        <v>28.56</v>
      </c>
      <c r="D56" s="37">
        <f t="shared" si="0"/>
        <v>0.08999999999999986</v>
      </c>
    </row>
    <row r="57" spans="1:4" ht="12.75">
      <c r="A57">
        <v>275</v>
      </c>
      <c r="B57" s="38">
        <v>4.21</v>
      </c>
      <c r="C57" s="3">
        <f t="shared" si="2"/>
        <v>28.627999999999997</v>
      </c>
      <c r="D57" s="37">
        <f t="shared" si="0"/>
        <v>0.08000000000000007</v>
      </c>
    </row>
    <row r="58" spans="1:4" ht="12.75">
      <c r="A58">
        <v>280</v>
      </c>
      <c r="B58" s="38">
        <v>4.22</v>
      </c>
      <c r="C58" s="3">
        <f t="shared" si="2"/>
        <v>28.695999999999994</v>
      </c>
      <c r="D58" s="37">
        <f t="shared" si="0"/>
        <v>0.07000000000000028</v>
      </c>
    </row>
    <row r="59" spans="1:4" ht="12.75">
      <c r="A59">
        <v>285</v>
      </c>
      <c r="B59" s="38">
        <v>4.22</v>
      </c>
      <c r="C59" s="3">
        <f t="shared" si="2"/>
        <v>28.695999999999994</v>
      </c>
      <c r="D59" s="37">
        <f t="shared" si="0"/>
        <v>0.07000000000000028</v>
      </c>
    </row>
    <row r="60" spans="1:4" ht="12.75">
      <c r="A60">
        <v>290</v>
      </c>
      <c r="B60" s="38">
        <v>4.22</v>
      </c>
      <c r="C60" s="3">
        <f t="shared" si="2"/>
        <v>28.695999999999994</v>
      </c>
      <c r="D60" s="37">
        <f t="shared" si="0"/>
        <v>0.07000000000000028</v>
      </c>
    </row>
    <row r="61" spans="1:4" ht="12.75">
      <c r="A61">
        <v>295</v>
      </c>
      <c r="B61" s="38">
        <v>4.23</v>
      </c>
      <c r="C61" s="3">
        <f t="shared" si="2"/>
        <v>28.764000000000003</v>
      </c>
      <c r="D61" s="37">
        <f t="shared" si="0"/>
        <v>0.05999999999999961</v>
      </c>
    </row>
    <row r="62" spans="1:4" ht="12.75">
      <c r="A62">
        <v>300</v>
      </c>
      <c r="B62" s="38">
        <v>4.23</v>
      </c>
      <c r="C62" s="3">
        <f t="shared" si="2"/>
        <v>28.764000000000003</v>
      </c>
      <c r="D62" s="37">
        <f t="shared" si="0"/>
        <v>0.05999999999999961</v>
      </c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7">
      <selection activeCell="I51" sqref="I51"/>
    </sheetView>
  </sheetViews>
  <sheetFormatPr defaultColWidth="9.140625" defaultRowHeight="12.75"/>
  <cols>
    <col min="2" max="2" width="9.140625" style="39" customWidth="1"/>
    <col min="3" max="3" width="9.140625" style="7" customWidth="1"/>
    <col min="4" max="4" width="9.140625" style="41" customWidth="1"/>
  </cols>
  <sheetData>
    <row r="1" spans="1:6" ht="14.25">
      <c r="A1" s="15" t="s">
        <v>22</v>
      </c>
      <c r="B1" s="32" t="s">
        <v>28</v>
      </c>
      <c r="C1" s="15" t="s">
        <v>29</v>
      </c>
      <c r="D1" s="40" t="s">
        <v>30</v>
      </c>
      <c r="F1" s="34" t="s">
        <v>25</v>
      </c>
    </row>
    <row r="2" spans="1:21" ht="12.75">
      <c r="A2">
        <v>0</v>
      </c>
      <c r="B2" s="38">
        <v>4.32</v>
      </c>
      <c r="C2" s="8">
        <f>0.0068*B2*1000</f>
        <v>29.375999999999998</v>
      </c>
      <c r="D2" s="42">
        <f>C2/0.0000000000000000001602/100000000000000000000</f>
        <v>1.8337078651685392</v>
      </c>
      <c r="F2" s="35" t="s">
        <v>26</v>
      </c>
      <c r="U2" s="28">
        <v>4.32</v>
      </c>
    </row>
    <row r="3" spans="1:21" ht="12.75">
      <c r="A3">
        <v>5</v>
      </c>
      <c r="B3" s="38">
        <v>4.03</v>
      </c>
      <c r="C3" s="8">
        <f aca="true" t="shared" si="0" ref="C3:C62">0.0068*B3*1000</f>
        <v>27.404</v>
      </c>
      <c r="D3" s="42">
        <f aca="true" t="shared" si="1" ref="D3:D62">C3/0.0000000000000000001602/100000000000000000000</f>
        <v>1.7106117353308363</v>
      </c>
      <c r="U3" s="28">
        <v>4.03</v>
      </c>
    </row>
    <row r="4" spans="1:21" ht="12.75">
      <c r="A4">
        <v>10</v>
      </c>
      <c r="B4" s="38">
        <v>3.79</v>
      </c>
      <c r="C4" s="8">
        <f t="shared" si="0"/>
        <v>25.772</v>
      </c>
      <c r="D4" s="42">
        <f t="shared" si="1"/>
        <v>1.6087390761548064</v>
      </c>
      <c r="U4" s="28">
        <v>3.79</v>
      </c>
    </row>
    <row r="5" spans="1:21" ht="12.75">
      <c r="A5">
        <v>15</v>
      </c>
      <c r="B5" s="38">
        <v>3.51</v>
      </c>
      <c r="C5" s="8">
        <f t="shared" si="0"/>
        <v>23.868</v>
      </c>
      <c r="D5" s="42">
        <f t="shared" si="1"/>
        <v>1.489887640449438</v>
      </c>
      <c r="U5" s="28">
        <v>3.51</v>
      </c>
    </row>
    <row r="6" spans="1:21" ht="12.75">
      <c r="A6">
        <v>20</v>
      </c>
      <c r="B6" s="38">
        <v>3.25</v>
      </c>
      <c r="C6" s="8">
        <f t="shared" si="0"/>
        <v>22.099999999999998</v>
      </c>
      <c r="D6" s="42">
        <f t="shared" si="1"/>
        <v>1.379525593008739</v>
      </c>
      <c r="U6" s="28">
        <v>3.25</v>
      </c>
    </row>
    <row r="7" spans="1:21" ht="12.75">
      <c r="A7">
        <v>25</v>
      </c>
      <c r="B7" s="38">
        <v>3.04</v>
      </c>
      <c r="C7" s="8">
        <f t="shared" si="0"/>
        <v>20.672</v>
      </c>
      <c r="D7" s="42">
        <f t="shared" si="1"/>
        <v>1.2903870162297129</v>
      </c>
      <c r="U7" s="28">
        <v>3.04</v>
      </c>
    </row>
    <row r="8" spans="1:21" ht="12.75">
      <c r="A8">
        <v>30</v>
      </c>
      <c r="B8" s="38">
        <v>2.82</v>
      </c>
      <c r="C8" s="8">
        <f t="shared" si="0"/>
        <v>19.176</v>
      </c>
      <c r="D8" s="42">
        <f t="shared" si="1"/>
        <v>1.197003745318352</v>
      </c>
      <c r="U8" s="28">
        <v>2.82</v>
      </c>
    </row>
    <row r="9" spans="1:21" ht="12.75">
      <c r="A9">
        <v>35</v>
      </c>
      <c r="B9" s="38">
        <v>2.62</v>
      </c>
      <c r="C9" s="8">
        <f t="shared" si="0"/>
        <v>17.816</v>
      </c>
      <c r="D9" s="42">
        <f t="shared" si="1"/>
        <v>1.1121098626716603</v>
      </c>
      <c r="U9" s="28">
        <v>2.62</v>
      </c>
    </row>
    <row r="10" spans="1:21" ht="12.75">
      <c r="A10">
        <v>40</v>
      </c>
      <c r="B10" s="38">
        <v>2.45</v>
      </c>
      <c r="C10" s="8">
        <f t="shared" si="0"/>
        <v>16.66</v>
      </c>
      <c r="D10" s="42">
        <f t="shared" si="1"/>
        <v>1.0399500624219726</v>
      </c>
      <c r="U10" s="28">
        <v>2.45</v>
      </c>
    </row>
    <row r="11" spans="1:21" ht="12.75">
      <c r="A11">
        <v>45</v>
      </c>
      <c r="B11" s="38">
        <v>2.25</v>
      </c>
      <c r="C11" s="8">
        <f t="shared" si="0"/>
        <v>15.299999999999999</v>
      </c>
      <c r="D11" s="42">
        <f t="shared" si="1"/>
        <v>0.9550561797752809</v>
      </c>
      <c r="U11" s="28">
        <v>2.25</v>
      </c>
    </row>
    <row r="12" spans="1:21" ht="12.75">
      <c r="A12">
        <v>50</v>
      </c>
      <c r="B12" s="38">
        <v>2.11</v>
      </c>
      <c r="C12" s="8">
        <f t="shared" si="0"/>
        <v>14.347999999999997</v>
      </c>
      <c r="D12" s="42">
        <f t="shared" si="1"/>
        <v>0.8956304619225967</v>
      </c>
      <c r="U12" s="28">
        <v>2.11</v>
      </c>
    </row>
    <row r="13" spans="1:21" ht="12.75">
      <c r="A13">
        <v>55</v>
      </c>
      <c r="B13" s="38">
        <v>1.96</v>
      </c>
      <c r="C13" s="8">
        <f t="shared" si="0"/>
        <v>13.328</v>
      </c>
      <c r="D13" s="42">
        <f t="shared" si="1"/>
        <v>0.8319600499375781</v>
      </c>
      <c r="U13" s="28">
        <v>1.96</v>
      </c>
    </row>
    <row r="14" spans="1:21" ht="12.75">
      <c r="A14">
        <v>60</v>
      </c>
      <c r="B14" s="38">
        <v>1.81</v>
      </c>
      <c r="C14" s="8">
        <f t="shared" si="0"/>
        <v>12.308</v>
      </c>
      <c r="D14" s="42">
        <f t="shared" si="1"/>
        <v>0.7682896379525593</v>
      </c>
      <c r="U14" s="28">
        <v>1.81</v>
      </c>
    </row>
    <row r="15" spans="1:21" ht="12.75">
      <c r="A15">
        <v>65</v>
      </c>
      <c r="B15" s="38">
        <v>1.7</v>
      </c>
      <c r="C15" s="8">
        <f t="shared" si="0"/>
        <v>11.559999999999999</v>
      </c>
      <c r="D15" s="42">
        <f t="shared" si="1"/>
        <v>0.7215980024968789</v>
      </c>
      <c r="U15" s="28">
        <v>1.7</v>
      </c>
    </row>
    <row r="16" spans="1:21" ht="12.75">
      <c r="A16">
        <v>70</v>
      </c>
      <c r="B16" s="38">
        <v>1.58</v>
      </c>
      <c r="C16" s="8">
        <f t="shared" si="0"/>
        <v>10.744</v>
      </c>
      <c r="D16" s="42">
        <f t="shared" si="1"/>
        <v>0.6706616729088639</v>
      </c>
      <c r="U16" s="28">
        <v>1.58</v>
      </c>
    </row>
    <row r="17" spans="1:21" ht="12.75">
      <c r="A17">
        <v>75</v>
      </c>
      <c r="B17" s="38">
        <v>1.46</v>
      </c>
      <c r="C17" s="8">
        <f t="shared" si="0"/>
        <v>9.927999999999999</v>
      </c>
      <c r="D17" s="42">
        <f t="shared" si="1"/>
        <v>0.6197253433208488</v>
      </c>
      <c r="U17" s="28">
        <v>1.46</v>
      </c>
    </row>
    <row r="18" spans="1:21" ht="12.75">
      <c r="A18">
        <v>80</v>
      </c>
      <c r="B18" s="38">
        <v>1.37</v>
      </c>
      <c r="C18" s="8">
        <f t="shared" si="0"/>
        <v>9.315999999999999</v>
      </c>
      <c r="D18" s="42">
        <f t="shared" si="1"/>
        <v>0.5815230961298377</v>
      </c>
      <c r="U18" s="28">
        <v>1.37</v>
      </c>
    </row>
    <row r="19" spans="1:21" ht="12.75">
      <c r="A19">
        <v>85</v>
      </c>
      <c r="B19" s="38">
        <v>1.27</v>
      </c>
      <c r="C19" s="8">
        <f t="shared" si="0"/>
        <v>8.636</v>
      </c>
      <c r="D19" s="42">
        <f t="shared" si="1"/>
        <v>0.5390761548064918</v>
      </c>
      <c r="U19" s="28">
        <v>1.27</v>
      </c>
    </row>
    <row r="20" spans="1:21" ht="12.75">
      <c r="A20">
        <v>90</v>
      </c>
      <c r="B20" s="38">
        <v>1.18</v>
      </c>
      <c r="C20" s="8">
        <f t="shared" si="0"/>
        <v>8.024</v>
      </c>
      <c r="D20" s="42">
        <f t="shared" si="1"/>
        <v>0.5008739076154807</v>
      </c>
      <c r="U20" s="28">
        <v>1.18</v>
      </c>
    </row>
    <row r="21" spans="1:21" ht="12.75">
      <c r="A21">
        <v>95</v>
      </c>
      <c r="B21" s="38">
        <v>1.1</v>
      </c>
      <c r="C21" s="8">
        <f t="shared" si="0"/>
        <v>7.48</v>
      </c>
      <c r="D21" s="42">
        <f t="shared" si="1"/>
        <v>0.4669163545568041</v>
      </c>
      <c r="U21" s="28">
        <v>1.1</v>
      </c>
    </row>
    <row r="22" spans="1:21" ht="12.75">
      <c r="A22">
        <v>100</v>
      </c>
      <c r="B22" s="38">
        <v>1.03</v>
      </c>
      <c r="C22" s="8">
        <f t="shared" si="0"/>
        <v>7.004</v>
      </c>
      <c r="D22" s="42">
        <f t="shared" si="1"/>
        <v>0.4372034956304619</v>
      </c>
      <c r="U22" s="28">
        <v>1.03</v>
      </c>
    </row>
    <row r="23" spans="1:21" ht="12.75">
      <c r="A23">
        <v>105</v>
      </c>
      <c r="B23" s="38">
        <v>0.94</v>
      </c>
      <c r="C23" s="8">
        <f t="shared" si="0"/>
        <v>6.3919999999999995</v>
      </c>
      <c r="D23" s="42">
        <f t="shared" si="1"/>
        <v>0.3990012484394507</v>
      </c>
      <c r="U23" s="28">
        <v>0.94</v>
      </c>
    </row>
    <row r="24" spans="1:21" ht="12.75">
      <c r="A24">
        <v>110</v>
      </c>
      <c r="B24" s="38">
        <v>0.89</v>
      </c>
      <c r="C24" s="8">
        <f t="shared" si="0"/>
        <v>6.0520000000000005</v>
      </c>
      <c r="D24" s="42">
        <f t="shared" si="1"/>
        <v>0.37777777777777777</v>
      </c>
      <c r="U24" s="28">
        <v>0.89</v>
      </c>
    </row>
    <row r="25" spans="1:21" ht="12.75">
      <c r="A25">
        <v>115</v>
      </c>
      <c r="B25" s="38">
        <v>0.82</v>
      </c>
      <c r="C25" s="8">
        <f t="shared" si="0"/>
        <v>5.576</v>
      </c>
      <c r="D25" s="42">
        <f t="shared" si="1"/>
        <v>0.3480649188514357</v>
      </c>
      <c r="U25" s="28">
        <v>0.82</v>
      </c>
    </row>
    <row r="26" spans="1:21" ht="12.75">
      <c r="A26">
        <v>120</v>
      </c>
      <c r="B26" s="38">
        <v>0.77</v>
      </c>
      <c r="C26" s="8">
        <f t="shared" si="0"/>
        <v>5.236</v>
      </c>
      <c r="D26" s="42">
        <f t="shared" si="1"/>
        <v>0.3268414481897628</v>
      </c>
      <c r="U26" s="28">
        <v>0.77</v>
      </c>
    </row>
    <row r="27" spans="1:21" ht="12.75">
      <c r="A27">
        <v>125</v>
      </c>
      <c r="B27" s="38">
        <v>0.71</v>
      </c>
      <c r="C27" s="8">
        <f t="shared" si="0"/>
        <v>4.827999999999999</v>
      </c>
      <c r="D27" s="42">
        <f t="shared" si="1"/>
        <v>0.30137328339575525</v>
      </c>
      <c r="U27" s="28">
        <v>0.71</v>
      </c>
    </row>
    <row r="28" spans="1:21" ht="12.75">
      <c r="A28">
        <v>130</v>
      </c>
      <c r="B28" s="38">
        <v>0.66</v>
      </c>
      <c r="C28" s="8">
        <f t="shared" si="0"/>
        <v>4.4879999999999995</v>
      </c>
      <c r="D28" s="42">
        <f t="shared" si="1"/>
        <v>0.28014981273408235</v>
      </c>
      <c r="U28" s="28">
        <v>0.66</v>
      </c>
    </row>
    <row r="29" spans="1:21" ht="12.75">
      <c r="A29">
        <v>135</v>
      </c>
      <c r="B29" s="38">
        <v>0.62</v>
      </c>
      <c r="C29" s="8">
        <f t="shared" si="0"/>
        <v>4.216</v>
      </c>
      <c r="D29" s="42">
        <f t="shared" si="1"/>
        <v>0.2631710362047441</v>
      </c>
      <c r="U29" s="28">
        <v>0.62</v>
      </c>
    </row>
    <row r="30" spans="1:21" ht="12.75">
      <c r="A30">
        <v>140</v>
      </c>
      <c r="B30" s="38">
        <v>0.58</v>
      </c>
      <c r="C30" s="8">
        <f t="shared" si="0"/>
        <v>3.9439999999999995</v>
      </c>
      <c r="D30" s="42">
        <f t="shared" si="1"/>
        <v>0.24619225967540573</v>
      </c>
      <c r="U30" s="28">
        <v>0.58</v>
      </c>
    </row>
    <row r="31" spans="1:21" ht="12.75">
      <c r="A31">
        <v>145</v>
      </c>
      <c r="B31" s="38">
        <v>0.54</v>
      </c>
      <c r="C31" s="8">
        <f t="shared" si="0"/>
        <v>3.6719999999999997</v>
      </c>
      <c r="D31" s="42">
        <f t="shared" si="1"/>
        <v>0.2292134831460674</v>
      </c>
      <c r="U31" s="28">
        <v>0.54</v>
      </c>
    </row>
    <row r="32" spans="1:21" ht="12.75">
      <c r="A32">
        <v>150</v>
      </c>
      <c r="B32" s="38">
        <v>0.5</v>
      </c>
      <c r="C32" s="8">
        <f t="shared" si="0"/>
        <v>3.4</v>
      </c>
      <c r="D32" s="42">
        <f t="shared" si="1"/>
        <v>0.21223470661672908</v>
      </c>
      <c r="U32" s="28">
        <v>0.5</v>
      </c>
    </row>
    <row r="33" spans="1:21" ht="12.75">
      <c r="A33">
        <v>155</v>
      </c>
      <c r="B33" s="38">
        <v>0.46</v>
      </c>
      <c r="C33" s="8">
        <f t="shared" si="0"/>
        <v>3.128</v>
      </c>
      <c r="D33" s="42">
        <f t="shared" si="1"/>
        <v>0.19525593008739078</v>
      </c>
      <c r="U33" s="28">
        <v>0.46</v>
      </c>
    </row>
    <row r="34" spans="1:21" ht="12.75">
      <c r="A34">
        <v>160</v>
      </c>
      <c r="B34" s="38">
        <v>0.43</v>
      </c>
      <c r="C34" s="8">
        <f t="shared" si="0"/>
        <v>2.924</v>
      </c>
      <c r="D34" s="42">
        <f t="shared" si="1"/>
        <v>0.182521847690387</v>
      </c>
      <c r="U34" s="28">
        <v>0.43</v>
      </c>
    </row>
    <row r="35" spans="1:21" ht="12.75">
      <c r="A35">
        <v>165</v>
      </c>
      <c r="B35" s="38">
        <v>0.4</v>
      </c>
      <c r="C35" s="8">
        <f t="shared" si="0"/>
        <v>2.72</v>
      </c>
      <c r="D35" s="42">
        <f t="shared" si="1"/>
        <v>0.1697877652933833</v>
      </c>
      <c r="U35" s="28">
        <v>0.4</v>
      </c>
    </row>
    <row r="36" spans="1:21" ht="12.75">
      <c r="A36">
        <v>170</v>
      </c>
      <c r="B36" s="38">
        <v>0.38</v>
      </c>
      <c r="C36" s="8">
        <f t="shared" si="0"/>
        <v>2.584</v>
      </c>
      <c r="D36" s="42">
        <f t="shared" si="1"/>
        <v>0.1612983770287141</v>
      </c>
      <c r="U36" s="28">
        <v>0.38</v>
      </c>
    </row>
    <row r="37" spans="1:21" ht="12.75">
      <c r="A37">
        <v>175</v>
      </c>
      <c r="B37" s="38">
        <v>0.35</v>
      </c>
      <c r="C37" s="8">
        <f t="shared" si="0"/>
        <v>2.38</v>
      </c>
      <c r="D37" s="42">
        <f t="shared" si="1"/>
        <v>0.14856429463171036</v>
      </c>
      <c r="U37" s="28">
        <v>0.35</v>
      </c>
    </row>
    <row r="38" spans="1:21" ht="12.75">
      <c r="A38">
        <v>180</v>
      </c>
      <c r="B38" s="38">
        <v>0.33</v>
      </c>
      <c r="C38" s="8">
        <f t="shared" si="0"/>
        <v>2.2439999999999998</v>
      </c>
      <c r="D38" s="42">
        <f t="shared" si="1"/>
        <v>0.14007490636704117</v>
      </c>
      <c r="U38" s="28">
        <v>0.33</v>
      </c>
    </row>
    <row r="39" spans="1:21" ht="12.75">
      <c r="A39">
        <v>185</v>
      </c>
      <c r="B39" s="38">
        <v>0.3</v>
      </c>
      <c r="C39" s="8">
        <f t="shared" si="0"/>
        <v>2.0399999999999996</v>
      </c>
      <c r="D39" s="42">
        <f t="shared" si="1"/>
        <v>0.12734082397003743</v>
      </c>
      <c r="U39" s="28">
        <v>0.3</v>
      </c>
    </row>
    <row r="40" spans="1:21" ht="12.75">
      <c r="A40">
        <v>190</v>
      </c>
      <c r="B40" s="38">
        <v>0.28</v>
      </c>
      <c r="C40" s="8">
        <f t="shared" si="0"/>
        <v>1.9040000000000001</v>
      </c>
      <c r="D40" s="42">
        <f t="shared" si="1"/>
        <v>0.11885143570536831</v>
      </c>
      <c r="U40" s="28">
        <v>0.28</v>
      </c>
    </row>
    <row r="41" spans="1:21" ht="12.75">
      <c r="A41">
        <v>195</v>
      </c>
      <c r="B41" s="38">
        <v>0.26</v>
      </c>
      <c r="C41" s="8">
        <f t="shared" si="0"/>
        <v>1.768</v>
      </c>
      <c r="D41" s="42">
        <f t="shared" si="1"/>
        <v>0.11036204744069912</v>
      </c>
      <c r="U41" s="28">
        <v>0.26</v>
      </c>
    </row>
    <row r="42" spans="1:21" ht="12.75">
      <c r="A42">
        <v>200</v>
      </c>
      <c r="B42" s="38">
        <v>0.24</v>
      </c>
      <c r="C42" s="8">
        <f t="shared" si="0"/>
        <v>1.6319999999999997</v>
      </c>
      <c r="D42" s="42">
        <f t="shared" si="1"/>
        <v>0.10187265917602994</v>
      </c>
      <c r="U42" s="28">
        <v>0.24</v>
      </c>
    </row>
    <row r="43" spans="1:21" ht="12.75">
      <c r="A43">
        <v>205</v>
      </c>
      <c r="B43" s="38">
        <v>0.23</v>
      </c>
      <c r="C43" s="8">
        <f t="shared" si="0"/>
        <v>1.564</v>
      </c>
      <c r="D43" s="42">
        <f t="shared" si="1"/>
        <v>0.09762796504369539</v>
      </c>
      <c r="U43" s="28">
        <v>0.23</v>
      </c>
    </row>
    <row r="44" spans="1:21" ht="12.75">
      <c r="A44">
        <v>210</v>
      </c>
      <c r="B44" s="38">
        <v>0.21</v>
      </c>
      <c r="C44" s="8">
        <f t="shared" si="0"/>
        <v>1.4279999999999997</v>
      </c>
      <c r="D44" s="42">
        <f t="shared" si="1"/>
        <v>0.0891385767790262</v>
      </c>
      <c r="U44" s="28">
        <v>0.21</v>
      </c>
    </row>
    <row r="45" spans="1:21" ht="12.75">
      <c r="A45">
        <v>215</v>
      </c>
      <c r="B45" s="38">
        <v>0.2</v>
      </c>
      <c r="C45" s="8">
        <f t="shared" si="0"/>
        <v>1.36</v>
      </c>
      <c r="D45" s="42">
        <f t="shared" si="1"/>
        <v>0.08489388264669165</v>
      </c>
      <c r="U45" s="28">
        <v>0.2</v>
      </c>
    </row>
    <row r="46" spans="1:21" ht="12.75">
      <c r="A46">
        <v>220</v>
      </c>
      <c r="B46" s="38">
        <v>0.19</v>
      </c>
      <c r="C46" s="8">
        <f t="shared" si="0"/>
        <v>1.292</v>
      </c>
      <c r="D46" s="42">
        <f t="shared" si="1"/>
        <v>0.08064918851435705</v>
      </c>
      <c r="U46" s="28">
        <v>0.19</v>
      </c>
    </row>
    <row r="47" spans="1:21" ht="12.75">
      <c r="A47">
        <v>225</v>
      </c>
      <c r="B47" s="38">
        <v>0.17</v>
      </c>
      <c r="C47" s="8">
        <f t="shared" si="0"/>
        <v>1.1560000000000001</v>
      </c>
      <c r="D47" s="42">
        <f t="shared" si="1"/>
        <v>0.0721598002496879</v>
      </c>
      <c r="U47" s="28">
        <v>0.17</v>
      </c>
    </row>
    <row r="48" spans="1:21" ht="12.75">
      <c r="A48">
        <v>230</v>
      </c>
      <c r="B48" s="38">
        <v>0.16</v>
      </c>
      <c r="C48" s="8">
        <f t="shared" si="0"/>
        <v>1.088</v>
      </c>
      <c r="D48" s="42">
        <f t="shared" si="1"/>
        <v>0.06791510611735332</v>
      </c>
      <c r="U48" s="28">
        <v>0.16</v>
      </c>
    </row>
    <row r="49" spans="1:21" ht="12.75">
      <c r="A49">
        <v>235</v>
      </c>
      <c r="B49" s="38">
        <v>0.15</v>
      </c>
      <c r="C49" s="8">
        <f t="shared" si="0"/>
        <v>1.0199999999999998</v>
      </c>
      <c r="D49" s="42">
        <f t="shared" si="1"/>
        <v>0.06367041198501872</v>
      </c>
      <c r="U49" s="28">
        <v>0.15</v>
      </c>
    </row>
    <row r="50" spans="1:21" ht="12.75">
      <c r="A50">
        <v>240</v>
      </c>
      <c r="B50" s="38">
        <v>0.14</v>
      </c>
      <c r="C50" s="8">
        <f t="shared" si="0"/>
        <v>0.9520000000000001</v>
      </c>
      <c r="D50" s="42">
        <f t="shared" si="1"/>
        <v>0.059425717852684155</v>
      </c>
      <c r="U50" s="28">
        <v>0.14</v>
      </c>
    </row>
    <row r="51" spans="1:21" ht="12.75">
      <c r="A51">
        <v>245</v>
      </c>
      <c r="B51" s="38">
        <v>0.13</v>
      </c>
      <c r="C51" s="8">
        <f t="shared" si="0"/>
        <v>0.884</v>
      </c>
      <c r="D51" s="42">
        <f t="shared" si="1"/>
        <v>0.05518102372034956</v>
      </c>
      <c r="U51" s="28">
        <v>0.13</v>
      </c>
    </row>
    <row r="52" spans="1:21" ht="12.75">
      <c r="A52">
        <v>250</v>
      </c>
      <c r="B52" s="38">
        <v>0.12</v>
      </c>
      <c r="C52" s="8">
        <f t="shared" si="0"/>
        <v>0.8159999999999998</v>
      </c>
      <c r="D52" s="42">
        <f t="shared" si="1"/>
        <v>0.05093632958801497</v>
      </c>
      <c r="U52" s="28">
        <v>0.12</v>
      </c>
    </row>
    <row r="53" spans="1:21" ht="12.75">
      <c r="A53">
        <v>255</v>
      </c>
      <c r="B53" s="38">
        <v>0.11</v>
      </c>
      <c r="C53" s="8">
        <f t="shared" si="0"/>
        <v>0.748</v>
      </c>
      <c r="D53" s="42">
        <f t="shared" si="1"/>
        <v>0.0466916354556804</v>
      </c>
      <c r="U53" s="28">
        <v>0.11</v>
      </c>
    </row>
    <row r="54" spans="1:21" ht="12.75">
      <c r="A54">
        <v>260</v>
      </c>
      <c r="B54" s="38">
        <v>0.11</v>
      </c>
      <c r="C54" s="8">
        <f t="shared" si="0"/>
        <v>0.748</v>
      </c>
      <c r="D54" s="42">
        <f t="shared" si="1"/>
        <v>0.0466916354556804</v>
      </c>
      <c r="U54" s="28">
        <v>0.11</v>
      </c>
    </row>
    <row r="55" spans="1:21" ht="12.75">
      <c r="A55">
        <v>265</v>
      </c>
      <c r="B55" s="38">
        <v>0.1</v>
      </c>
      <c r="C55" s="8">
        <f t="shared" si="0"/>
        <v>0.68</v>
      </c>
      <c r="D55" s="42">
        <f t="shared" si="1"/>
        <v>0.042446941323345824</v>
      </c>
      <c r="U55" s="28">
        <v>0.1</v>
      </c>
    </row>
    <row r="56" spans="1:21" ht="12.75">
      <c r="A56">
        <v>270</v>
      </c>
      <c r="B56" s="38">
        <v>0.09</v>
      </c>
      <c r="C56" s="8">
        <f t="shared" si="0"/>
        <v>0.6119999999999999</v>
      </c>
      <c r="D56" s="42">
        <f t="shared" si="1"/>
        <v>0.03820224719101123</v>
      </c>
      <c r="U56" s="28">
        <v>0.09</v>
      </c>
    </row>
    <row r="57" spans="1:21" ht="12.75">
      <c r="A57">
        <v>275</v>
      </c>
      <c r="B57" s="38">
        <v>0.09</v>
      </c>
      <c r="C57" s="8">
        <f t="shared" si="0"/>
        <v>0.6119999999999999</v>
      </c>
      <c r="D57" s="42">
        <f t="shared" si="1"/>
        <v>0.03820224719101123</v>
      </c>
      <c r="U57" s="28">
        <v>0.09</v>
      </c>
    </row>
    <row r="58" spans="1:21" ht="12.75">
      <c r="A58">
        <v>280</v>
      </c>
      <c r="B58" s="38">
        <v>0.08</v>
      </c>
      <c r="C58" s="8">
        <f t="shared" si="0"/>
        <v>0.544</v>
      </c>
      <c r="D58" s="42">
        <f t="shared" si="1"/>
        <v>0.03395755305867666</v>
      </c>
      <c r="U58" s="28">
        <v>0.08</v>
      </c>
    </row>
    <row r="59" spans="1:21" ht="12.75">
      <c r="A59">
        <v>285</v>
      </c>
      <c r="B59" s="38">
        <v>0.07</v>
      </c>
      <c r="C59" s="8">
        <f t="shared" si="0"/>
        <v>0.47600000000000003</v>
      </c>
      <c r="D59" s="42">
        <f t="shared" si="1"/>
        <v>0.029712858926342078</v>
      </c>
      <c r="U59" s="28">
        <v>0.07</v>
      </c>
    </row>
    <row r="60" spans="1:21" ht="12.75">
      <c r="A60">
        <v>290</v>
      </c>
      <c r="B60" s="38">
        <v>0.07</v>
      </c>
      <c r="C60" s="8">
        <f t="shared" si="0"/>
        <v>0.47600000000000003</v>
      </c>
      <c r="D60" s="42">
        <f t="shared" si="1"/>
        <v>0.029712858926342078</v>
      </c>
      <c r="U60" s="28">
        <v>0.07</v>
      </c>
    </row>
    <row r="61" spans="1:21" ht="12.75">
      <c r="A61">
        <v>295</v>
      </c>
      <c r="B61" s="38">
        <v>0.06</v>
      </c>
      <c r="C61" s="8">
        <f t="shared" si="0"/>
        <v>0.4079999999999999</v>
      </c>
      <c r="D61" s="42">
        <f t="shared" si="1"/>
        <v>0.025468164794007486</v>
      </c>
      <c r="U61" s="28">
        <v>0.06</v>
      </c>
    </row>
    <row r="62" spans="1:21" ht="12.75">
      <c r="A62">
        <v>300</v>
      </c>
      <c r="B62" s="38">
        <v>0.06</v>
      </c>
      <c r="C62" s="8">
        <f t="shared" si="0"/>
        <v>0.4079999999999999</v>
      </c>
      <c r="D62" s="42">
        <f t="shared" si="1"/>
        <v>0.025468164794007486</v>
      </c>
      <c r="U62" s="28">
        <v>0.06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2013-09-15T07:03:52Z</dcterms:created>
  <dcterms:modified xsi:type="dcterms:W3CDTF">2013-10-10T17:32:02Z</dcterms:modified>
  <cp:category/>
  <cp:version/>
  <cp:contentType/>
  <cp:contentStatus/>
</cp:coreProperties>
</file>